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umentation" sheetId="1" r:id="rId1"/>
    <sheet name="Land Attack" sheetId="2" r:id="rId2"/>
    <sheet name="Spoiling Attack" sheetId="3" r:id="rId3"/>
    <sheet name="Sea Attack" sheetId="4" r:id="rId4"/>
    <sheet name="Strategic Bombing" sheetId="5" r:id="rId5"/>
  </sheets>
  <definedNames/>
  <calcPr fullCalcOnLoad="1"/>
</workbook>
</file>

<file path=xl/sharedStrings.xml><?xml version="1.0" encoding="utf-8"?>
<sst xmlns="http://schemas.openxmlformats.org/spreadsheetml/2006/main" count="242" uniqueCount="66">
  <si>
    <t>Attacking</t>
  </si>
  <si>
    <t>Infantry</t>
  </si>
  <si>
    <t>Armor</t>
  </si>
  <si>
    <t>Defending</t>
  </si>
  <si>
    <t>Start</t>
  </si>
  <si>
    <t>Lost</t>
  </si>
  <si>
    <t>Survived</t>
  </si>
  <si>
    <t>Attack Hits</t>
  </si>
  <si>
    <t>Defense Hits</t>
  </si>
  <si>
    <t>Round</t>
  </si>
  <si>
    <t>Losses</t>
  </si>
  <si>
    <t>Unallocated</t>
  </si>
  <si>
    <t>Fighter</t>
  </si>
  <si>
    <t>Bomber</t>
  </si>
  <si>
    <t>Battleship</t>
  </si>
  <si>
    <t>AA Gun</t>
  </si>
  <si>
    <t>Industrial Complex</t>
  </si>
  <si>
    <t>End</t>
  </si>
  <si>
    <t>Att Damage</t>
  </si>
  <si>
    <t>Def Damage</t>
  </si>
  <si>
    <t xml:space="preserve"> </t>
  </si>
  <si>
    <t>IPC Adjustment</t>
  </si>
  <si>
    <t>Value</t>
  </si>
  <si>
    <t>Aircraft Carrier</t>
  </si>
  <si>
    <t>Transport</t>
  </si>
  <si>
    <t>Loaded Transport</t>
  </si>
  <si>
    <t>Submarine</t>
  </si>
  <si>
    <t>1a</t>
  </si>
  <si>
    <t>1b</t>
  </si>
  <si>
    <t>1c</t>
  </si>
  <si>
    <t>1d</t>
  </si>
  <si>
    <t>Escaped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</si>
  <si>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</si>
  <si>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</si>
  <si>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</si>
  <si>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</si>
  <si>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</si>
  <si>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</si>
  <si>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</si>
  <si>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</si>
  <si>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</si>
  <si>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</si>
  <si>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</si>
  <si>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</si>
  <si>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</si>
  <si>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</si>
  <si>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</si>
  <si>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</si>
  <si>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Attacker Damage</t>
  </si>
  <si>
    <t>Axis &amp; Allies - a Deterministic combat system</t>
  </si>
  <si>
    <t>This spreadsheet contains a deterministic combat system, that gives the exact average result of rolling an Axis &amp; Allies battle.</t>
  </si>
  <si>
    <t>It can be used in a number of ways:</t>
  </si>
  <si>
    <t>You can use it to forecast battles and plan strategy. You can use it in face-to-face play, to make the game a pure test of skill.</t>
  </si>
  <si>
    <t>In PBEM, you can use it to avoid the problems of die-rolling.</t>
  </si>
  <si>
    <r>
      <t xml:space="preserve">Only the cells marked in </t>
    </r>
    <r>
      <rPr>
        <b/>
        <sz val="10"/>
        <rFont val="Arial"/>
        <family val="2"/>
      </rPr>
      <t xml:space="preserve">Bold </t>
    </r>
    <r>
      <rPr>
        <sz val="10"/>
        <rFont val="Arial"/>
        <family val="2"/>
      </rPr>
      <t>are to be entered into.</t>
    </r>
  </si>
  <si>
    <r>
      <t xml:space="preserve">If you are using this system to resolve combat, use the row labelled </t>
    </r>
    <r>
      <rPr>
        <b/>
        <sz val="10"/>
        <rFont val="Arial"/>
        <family val="2"/>
      </rPr>
      <t>IPC Adjustment</t>
    </r>
    <r>
      <rPr>
        <sz val="10"/>
        <rFont val="Arial"/>
        <family val="2"/>
      </rPr>
      <t xml:space="preserve"> to add or subtract from the player's</t>
    </r>
  </si>
  <si>
    <t>IPC stockpile.  You should move the 'Purchase Unit' phase to just before 'Place New Units'.</t>
  </si>
  <si>
    <t>A deterministic combat system allows the attacker to launch spoiling attacks (where you plan to retreat before destroying the</t>
  </si>
  <si>
    <t>defender) too precisely. The 'Spoiling Attack' worksheet prevents you from killing the last 2 defenders and limits combat to</t>
  </si>
  <si>
    <t>2 rounds. Otherwise, you should required that all attacks continue until the end.</t>
  </si>
  <si>
    <t>The spreadsheet resolves land combat for 7 rounds, and sea combat for 5 rounds. It will reserve 1 unit to take an enemy area if</t>
  </si>
  <si>
    <t>there is an enemy industrial complex. Losses for the attacker are taken against the lowest Attack Value+Cost. Losses for the</t>
  </si>
  <si>
    <t>defender are taken against the lowest (Defense Value + 1)*Cost.</t>
  </si>
  <si>
    <t>If you have any questions, you can contact me at RogerCoop@aol.com</t>
  </si>
  <si>
    <t>Version 1.0</t>
  </si>
  <si>
    <t>There 4 types of attacks: Land Attack, Spoiling Attack, Sea Attack &amp; Strategic Bombing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</si>
</sst>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A9" sqref="A9"/>
    </sheetView>
  </sheetViews>
  <sheetFormatPr defaultColWidth="9.140625" defaultRowHeight="12.75"/>
  <sheetData>
    <row r="1" ht="12.75">
      <c r="A1" s="4" t="s">
        <v>49</v>
      </c>
    </row>
    <row r="3" ht="12.75">
      <c r="A3" t="s">
        <v>50</v>
      </c>
    </row>
    <row r="4" ht="12.75">
      <c r="A4" t="s">
        <v>51</v>
      </c>
    </row>
    <row r="5" ht="12.75">
      <c r="A5" t="s">
        <v>52</v>
      </c>
    </row>
    <row r="6" ht="12.75">
      <c r="A6" t="s">
        <v>53</v>
      </c>
    </row>
    <row r="8" ht="12.75">
      <c r="A8" t="s">
        <v>54</v>
      </c>
    </row>
    <row r="9" ht="12.75">
      <c r="A9" t="s">
        <v>65</v>
      </c>
    </row>
    <row r="10" ht="12.75">
      <c r="A10" t="s">
        <v>55</v>
      </c>
    </row>
    <row r="11" ht="12.75">
      <c r="A11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1" ht="12.75">
      <c r="A21" t="s">
        <v>63</v>
      </c>
    </row>
    <row r="23" ht="12.75">
      <c r="A23" t="s">
        <v>64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C4" sqref="C4"/>
    </sheetView>
  </sheetViews>
  <sheetFormatPr defaultColWidth="9.140625" defaultRowHeight="12.75"/>
  <sheetData>
    <row r="1" spans="2:9" ht="12.75">
      <c r="B1" t="s">
        <v>0</v>
      </c>
      <c r="C1" t="s">
        <v>5</v>
      </c>
      <c r="D1" t="s">
        <v>6</v>
      </c>
      <c r="E1" t="s">
        <v>3</v>
      </c>
      <c r="F1" t="s">
        <v>5</v>
      </c>
      <c r="G1" t="s">
        <v>6</v>
      </c>
      <c r="H1" t="s">
        <v>18</v>
      </c>
      <c r="I1" t="s">
        <v>19</v>
      </c>
    </row>
    <row r="2" spans="1:9" ht="12.75">
      <c r="A2" t="s">
        <v>1</v>
      </c>
      <c r="B2" s="4">
        <v>0</v>
      </c>
      <c r="C2">
        <f aca="true" t="shared" si="0" ref="C2:C8">B2-D2</f>
        <v>0</v>
      </c>
      <c r="D2" s="1">
        <f>Z14+Z19</f>
        <v>0</v>
      </c>
      <c r="E2" s="5">
        <v>0</v>
      </c>
      <c r="F2">
        <f>E2-G2</f>
        <v>0</v>
      </c>
      <c r="G2" s="1">
        <f>Z22</f>
        <v>0</v>
      </c>
      <c r="H2" s="2">
        <f>D2-ROUND(D2,0)</f>
        <v>0</v>
      </c>
      <c r="I2" s="2">
        <f>G2-ROUND(G2,0)</f>
        <v>0</v>
      </c>
    </row>
    <row r="3" spans="1:9" ht="12.75">
      <c r="A3" t="s">
        <v>2</v>
      </c>
      <c r="B3" s="4">
        <v>0</v>
      </c>
      <c r="C3">
        <f t="shared" si="0"/>
        <v>0</v>
      </c>
      <c r="D3" s="1">
        <f>Z15+Z18</f>
        <v>0</v>
      </c>
      <c r="E3" s="5">
        <v>0</v>
      </c>
      <c r="F3">
        <f>E3-G3</f>
        <v>0</v>
      </c>
      <c r="G3" s="1">
        <f>Z23</f>
        <v>0</v>
      </c>
      <c r="H3" s="2">
        <f>D3-ROUND(D3,0)</f>
        <v>0</v>
      </c>
      <c r="I3" s="2">
        <f>G3-ROUND(G3,0)</f>
        <v>0</v>
      </c>
    </row>
    <row r="4" spans="1:9" ht="12.75">
      <c r="A4" t="s">
        <v>12</v>
      </c>
      <c r="B4" s="4">
        <v>0</v>
      </c>
      <c r="C4">
        <f t="shared" si="0"/>
        <v>0</v>
      </c>
      <c r="D4" s="1">
        <f>Z16</f>
        <v>0</v>
      </c>
      <c r="E4" s="5">
        <v>0</v>
      </c>
      <c r="F4">
        <f>E4-G4</f>
        <v>0</v>
      </c>
      <c r="G4" s="1">
        <f>Z25</f>
        <v>0</v>
      </c>
      <c r="H4" s="2">
        <f>D4-ROUND(D4,0)</f>
        <v>0</v>
      </c>
      <c r="I4" s="2">
        <f>G4-ROUND(G4,0)</f>
        <v>0</v>
      </c>
    </row>
    <row r="5" spans="1:9" ht="12.75">
      <c r="A5" t="s">
        <v>13</v>
      </c>
      <c r="B5" s="4">
        <v>0</v>
      </c>
      <c r="C5">
        <f t="shared" si="0"/>
        <v>0</v>
      </c>
      <c r="D5" s="1">
        <f>Z17</f>
        <v>0</v>
      </c>
      <c r="E5" s="5">
        <v>0</v>
      </c>
      <c r="F5">
        <f>E5-G5</f>
        <v>0</v>
      </c>
      <c r="G5" s="1">
        <f>Z24</f>
        <v>0</v>
      </c>
      <c r="H5" s="2">
        <f>D5-ROUND(D5,0)</f>
        <v>0</v>
      </c>
      <c r="I5" s="2">
        <f>G5-ROUND(G5,0)</f>
        <v>0</v>
      </c>
    </row>
    <row r="6" spans="1:9" ht="12.75">
      <c r="A6" t="s">
        <v>15</v>
      </c>
      <c r="B6" s="4">
        <v>0</v>
      </c>
      <c r="C6">
        <f t="shared" si="0"/>
        <v>0</v>
      </c>
      <c r="D6" s="1">
        <f>IF((D2+D3)&gt;0,E6,0)</f>
        <v>0</v>
      </c>
      <c r="E6" s="5">
        <v>0</v>
      </c>
      <c r="F6">
        <f>E6-G6</f>
        <v>0</v>
      </c>
      <c r="G6" s="1">
        <f>E6-D6</f>
        <v>0</v>
      </c>
      <c r="H6" s="2" t="s">
        <v>20</v>
      </c>
      <c r="I6" s="2" t="s">
        <v>20</v>
      </c>
    </row>
    <row r="7" spans="1:9" ht="12.75">
      <c r="A7" t="s">
        <v>14</v>
      </c>
      <c r="B7" s="4">
        <v>0</v>
      </c>
      <c r="C7">
        <f t="shared" si="0"/>
        <v>0</v>
      </c>
      <c r="D7" s="1">
        <f>B7</f>
        <v>0</v>
      </c>
      <c r="E7" s="5">
        <v>0</v>
      </c>
      <c r="F7">
        <v>0</v>
      </c>
      <c r="G7" s="1">
        <v>0</v>
      </c>
      <c r="H7" s="2"/>
      <c r="I7" s="2"/>
    </row>
    <row r="8" spans="1:9" ht="12.75">
      <c r="A8" t="s">
        <v>16</v>
      </c>
      <c r="B8" s="4">
        <v>0</v>
      </c>
      <c r="C8">
        <f t="shared" si="0"/>
        <v>0</v>
      </c>
      <c r="D8" s="1">
        <f>IF((D2+D3)&gt;0,E8,0)</f>
        <v>0</v>
      </c>
      <c r="E8" s="5">
        <v>0</v>
      </c>
      <c r="F8">
        <f>E8-G8</f>
        <v>0</v>
      </c>
      <c r="G8" s="1">
        <f>E8-D8</f>
        <v>0</v>
      </c>
      <c r="H8" s="2" t="s">
        <v>20</v>
      </c>
      <c r="I8" s="2" t="s">
        <v>20</v>
      </c>
    </row>
    <row r="9" spans="1:9" ht="12.75">
      <c r="A9" t="s">
        <v>22</v>
      </c>
      <c r="B9" s="1">
        <f aca="true" t="shared" si="1" ref="B9:G9">B2*3+B3*5+B4*12+B5*15+B6*5+B7*24+B8*15</f>
        <v>0</v>
      </c>
      <c r="C9" s="1">
        <f t="shared" si="1"/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>F9-C9</f>
        <v>0</v>
      </c>
      <c r="I9" s="2"/>
    </row>
    <row r="10" spans="1:7" ht="12.75">
      <c r="A10" t="s">
        <v>21</v>
      </c>
      <c r="D10" s="1">
        <f>H2*3+H3*5+H4*12+H5*15</f>
        <v>0</v>
      </c>
      <c r="G10" s="1">
        <f>+I2*3+I3*5+I4*12+I5*15</f>
        <v>0</v>
      </c>
    </row>
    <row r="11" spans="2:26" ht="12.75">
      <c r="B11" t="s">
        <v>4</v>
      </c>
      <c r="C11" t="s">
        <v>10</v>
      </c>
      <c r="D11" t="s">
        <v>11</v>
      </c>
      <c r="E11" t="s">
        <v>4</v>
      </c>
      <c r="F11" t="s">
        <v>10</v>
      </c>
      <c r="G11" t="s">
        <v>11</v>
      </c>
      <c r="H11" t="s">
        <v>4</v>
      </c>
      <c r="I11" t="s">
        <v>10</v>
      </c>
      <c r="J11" t="s">
        <v>11</v>
      </c>
      <c r="K11" t="s">
        <v>4</v>
      </c>
      <c r="L11" t="s">
        <v>10</v>
      </c>
      <c r="M11" t="s">
        <v>11</v>
      </c>
      <c r="N11" t="s">
        <v>4</v>
      </c>
      <c r="O11" t="s">
        <v>10</v>
      </c>
      <c r="P11" t="s">
        <v>11</v>
      </c>
      <c r="Q11" t="s">
        <v>4</v>
      </c>
      <c r="R11" t="s">
        <v>10</v>
      </c>
      <c r="S11" t="s">
        <v>11</v>
      </c>
      <c r="T11" t="s">
        <v>4</v>
      </c>
      <c r="U11" t="s">
        <v>10</v>
      </c>
      <c r="V11" t="s">
        <v>11</v>
      </c>
      <c r="W11" t="s">
        <v>4</v>
      </c>
      <c r="X11" t="s">
        <v>10</v>
      </c>
      <c r="Y11" t="s">
        <v>11</v>
      </c>
      <c r="Z11" t="s">
        <v>17</v>
      </c>
    </row>
    <row r="12" spans="1:23" ht="12.75">
      <c r="A12" t="s">
        <v>9</v>
      </c>
      <c r="B12">
        <v>0</v>
      </c>
      <c r="E12">
        <v>1</v>
      </c>
      <c r="H12">
        <v>2</v>
      </c>
      <c r="K12">
        <v>3</v>
      </c>
      <c r="N12">
        <v>4</v>
      </c>
      <c r="Q12">
        <v>5</v>
      </c>
      <c r="T12">
        <v>6</v>
      </c>
      <c r="W12">
        <v>7</v>
      </c>
    </row>
    <row r="13" ht="12.75">
      <c r="A13" t="s">
        <v>0</v>
      </c>
    </row>
    <row r="14" spans="1:26" ht="12.75">
      <c r="A14" t="s">
        <v>1</v>
      </c>
      <c r="B14">
        <f>B2-MIN(B2,1,E8)+B18</f>
        <v>0</v>
      </c>
      <c r="D14">
        <f>B28-C14</f>
        <v>0</v>
      </c>
      <c r="E14">
        <f aca="true" t="shared" si="2" ref="E14:E19">B14-C14</f>
        <v>0</v>
      </c>
      <c r="F14">
        <f>MIN(E14,E28)</f>
        <v>0</v>
      </c>
      <c r="G14">
        <f>E28-F14</f>
        <v>0</v>
      </c>
      <c r="H14">
        <f aca="true" t="shared" si="3" ref="H14:H19">E14-F14</f>
        <v>0</v>
      </c>
      <c r="I14">
        <f>MIN(H14,H28)</f>
        <v>0</v>
      </c>
      <c r="J14">
        <f>H28-I14</f>
        <v>0</v>
      </c>
      <c r="K14">
        <f aca="true" t="shared" si="4" ref="K14:K19">H14-I14</f>
        <v>0</v>
      </c>
      <c r="L14">
        <f>MIN(K14,K28)</f>
        <v>0</v>
      </c>
      <c r="M14">
        <f>K28-L14</f>
        <v>0</v>
      </c>
      <c r="N14">
        <f aca="true" t="shared" si="5" ref="N14:N19">K14-L14</f>
        <v>0</v>
      </c>
      <c r="O14">
        <f>MIN(N14,N28)</f>
        <v>0</v>
      </c>
      <c r="P14">
        <f>N28-O14</f>
        <v>0</v>
      </c>
      <c r="Q14">
        <f aca="true" t="shared" si="6" ref="Q14:Q19">N14-O14</f>
        <v>0</v>
      </c>
      <c r="R14">
        <f>MIN(Q14,Q28)</f>
        <v>0</v>
      </c>
      <c r="S14">
        <f>Q28-R14</f>
        <v>0</v>
      </c>
      <c r="T14">
        <f aca="true" t="shared" si="7" ref="T14:T19">Q14-R14</f>
        <v>0</v>
      </c>
      <c r="U14">
        <f>MIN(T14,T28)</f>
        <v>0</v>
      </c>
      <c r="V14">
        <f>T28-U14</f>
        <v>0</v>
      </c>
      <c r="W14">
        <f aca="true" t="shared" si="8" ref="W14:W19">T14-U14</f>
        <v>0</v>
      </c>
      <c r="X14">
        <f>MIN(W14,W28)</f>
        <v>0</v>
      </c>
      <c r="Y14">
        <f>W28-X14</f>
        <v>0</v>
      </c>
      <c r="Z14">
        <f aca="true" t="shared" si="9" ref="Z14:Z19">W14-X14</f>
        <v>0</v>
      </c>
    </row>
    <row r="15" spans="1:26" ht="12.75">
      <c r="A15" t="s">
        <v>2</v>
      </c>
      <c r="B15">
        <f>B3-MIN(B3,1,E8)</f>
        <v>0</v>
      </c>
      <c r="D15">
        <f>D14-C15</f>
        <v>0</v>
      </c>
      <c r="E15">
        <f t="shared" si="2"/>
        <v>0</v>
      </c>
      <c r="F15">
        <f>MIN(E15,G14)</f>
        <v>0</v>
      </c>
      <c r="G15">
        <f>G14-F15</f>
        <v>0</v>
      </c>
      <c r="H15">
        <f t="shared" si="3"/>
        <v>0</v>
      </c>
      <c r="I15">
        <f>MIN(H15,J14)</f>
        <v>0</v>
      </c>
      <c r="J15">
        <f>J14-I15</f>
        <v>0</v>
      </c>
      <c r="K15">
        <f t="shared" si="4"/>
        <v>0</v>
      </c>
      <c r="L15">
        <f>MIN(K15,M14)</f>
        <v>0</v>
      </c>
      <c r="M15">
        <f>M14-L15</f>
        <v>0</v>
      </c>
      <c r="N15">
        <f t="shared" si="5"/>
        <v>0</v>
      </c>
      <c r="O15">
        <f>MIN(N15,P14)</f>
        <v>0</v>
      </c>
      <c r="P15">
        <f>P14-O15</f>
        <v>0</v>
      </c>
      <c r="Q15">
        <f t="shared" si="6"/>
        <v>0</v>
      </c>
      <c r="R15">
        <f>MIN(Q15,S14)</f>
        <v>0</v>
      </c>
      <c r="S15">
        <f>S14-R15</f>
        <v>0</v>
      </c>
      <c r="T15">
        <f t="shared" si="7"/>
        <v>0</v>
      </c>
      <c r="U15">
        <f>MIN(T15,V14)</f>
        <v>0</v>
      </c>
      <c r="V15">
        <f>V14-U15</f>
        <v>0</v>
      </c>
      <c r="W15">
        <f t="shared" si="8"/>
        <v>0</v>
      </c>
      <c r="X15">
        <f>MIN(W15,Y14)</f>
        <v>0</v>
      </c>
      <c r="Y15">
        <f>Y14-X15</f>
        <v>0</v>
      </c>
      <c r="Z15">
        <f t="shared" si="9"/>
        <v>0</v>
      </c>
    </row>
    <row r="16" spans="1:26" ht="12.75">
      <c r="A16" t="s">
        <v>12</v>
      </c>
      <c r="B16">
        <f>B4</f>
        <v>0</v>
      </c>
      <c r="C16">
        <f>MIN(B16,D15)</f>
        <v>0</v>
      </c>
      <c r="D16">
        <f>D15-C16</f>
        <v>0</v>
      </c>
      <c r="E16">
        <f t="shared" si="2"/>
        <v>0</v>
      </c>
      <c r="F16">
        <f>MIN(E16,G15)</f>
        <v>0</v>
      </c>
      <c r="G16">
        <f>G15-F16</f>
        <v>0</v>
      </c>
      <c r="H16">
        <f t="shared" si="3"/>
        <v>0</v>
      </c>
      <c r="I16">
        <f>MIN(H16,J15)</f>
        <v>0</v>
      </c>
      <c r="J16">
        <f>J15-I16</f>
        <v>0</v>
      </c>
      <c r="K16">
        <f t="shared" si="4"/>
        <v>0</v>
      </c>
      <c r="L16">
        <f>MIN(K16,M15)</f>
        <v>0</v>
      </c>
      <c r="M16">
        <f>M15-L16</f>
        <v>0</v>
      </c>
      <c r="N16">
        <f t="shared" si="5"/>
        <v>0</v>
      </c>
      <c r="O16">
        <f>MIN(N16,P15)</f>
        <v>0</v>
      </c>
      <c r="P16">
        <f>P15-O16</f>
        <v>0</v>
      </c>
      <c r="Q16">
        <f t="shared" si="6"/>
        <v>0</v>
      </c>
      <c r="R16">
        <f>MIN(Q16,S15)</f>
        <v>0</v>
      </c>
      <c r="S16">
        <f>S15-R16</f>
        <v>0</v>
      </c>
      <c r="T16">
        <f t="shared" si="7"/>
        <v>0</v>
      </c>
      <c r="U16">
        <f>MIN(T16,V15)</f>
        <v>0</v>
      </c>
      <c r="V16">
        <f>V15-U16</f>
        <v>0</v>
      </c>
      <c r="W16">
        <f t="shared" si="8"/>
        <v>0</v>
      </c>
      <c r="X16">
        <f>MIN(W16,Y15)</f>
        <v>0</v>
      </c>
      <c r="Y16">
        <f>Y15-X16</f>
        <v>0</v>
      </c>
      <c r="Z16">
        <f t="shared" si="9"/>
        <v>0</v>
      </c>
    </row>
    <row r="17" spans="1:26" ht="12.75">
      <c r="A17" t="s">
        <v>13</v>
      </c>
      <c r="B17">
        <f>B5</f>
        <v>0</v>
      </c>
      <c r="C17">
        <f>MIN(B17,D16)</f>
        <v>0</v>
      </c>
      <c r="D17">
        <f>D16-C17</f>
        <v>0</v>
      </c>
      <c r="E17">
        <f t="shared" si="2"/>
        <v>0</v>
      </c>
      <c r="F17">
        <f>MIN(E17,G16)</f>
        <v>0</v>
      </c>
      <c r="G17">
        <f>G16-F17</f>
        <v>0</v>
      </c>
      <c r="H17">
        <f t="shared" si="3"/>
        <v>0</v>
      </c>
      <c r="I17">
        <f>MIN(H17,J16)</f>
        <v>0</v>
      </c>
      <c r="J17">
        <f>J16-I17</f>
        <v>0</v>
      </c>
      <c r="K17">
        <f t="shared" si="4"/>
        <v>0</v>
      </c>
      <c r="L17">
        <f>MIN(K17,M16)</f>
        <v>0</v>
      </c>
      <c r="M17">
        <f>M16-L17</f>
        <v>0</v>
      </c>
      <c r="N17">
        <f t="shared" si="5"/>
        <v>0</v>
      </c>
      <c r="O17">
        <f>MIN(N17,P16)</f>
        <v>0</v>
      </c>
      <c r="P17">
        <f>P16-O17</f>
        <v>0</v>
      </c>
      <c r="Q17">
        <f t="shared" si="6"/>
        <v>0</v>
      </c>
      <c r="R17">
        <f>MIN(Q17,S16)</f>
        <v>0</v>
      </c>
      <c r="S17">
        <f>S16-R17</f>
        <v>0</v>
      </c>
      <c r="T17">
        <f t="shared" si="7"/>
        <v>0</v>
      </c>
      <c r="U17">
        <f>MIN(T17,V16)</f>
        <v>0</v>
      </c>
      <c r="V17">
        <f>V16-U17</f>
        <v>0</v>
      </c>
      <c r="W17">
        <f t="shared" si="8"/>
        <v>0</v>
      </c>
      <c r="X17">
        <f>MIN(W17,Y16)</f>
        <v>0</v>
      </c>
      <c r="Y17">
        <f>Y16-X17</f>
        <v>0</v>
      </c>
      <c r="Z17">
        <f t="shared" si="9"/>
        <v>0</v>
      </c>
    </row>
    <row r="18" spans="1:26" ht="12.75">
      <c r="A18" t="s">
        <v>2</v>
      </c>
      <c r="B18">
        <f>MIN(B3,1,E8)</f>
        <v>0</v>
      </c>
      <c r="D18">
        <f>D17-C18</f>
        <v>0</v>
      </c>
      <c r="E18">
        <f t="shared" si="2"/>
        <v>0</v>
      </c>
      <c r="F18">
        <f>MIN(E18,G17)</f>
        <v>0</v>
      </c>
      <c r="G18">
        <f>G17-F18</f>
        <v>0</v>
      </c>
      <c r="H18">
        <f t="shared" si="3"/>
        <v>0</v>
      </c>
      <c r="I18">
        <f>MIN(H18,J17)</f>
        <v>0</v>
      </c>
      <c r="J18">
        <f>J17-I18</f>
        <v>0</v>
      </c>
      <c r="K18">
        <f t="shared" si="4"/>
        <v>0</v>
      </c>
      <c r="L18">
        <f>MIN(K18,M17)</f>
        <v>0</v>
      </c>
      <c r="M18">
        <f>M17-L18</f>
        <v>0</v>
      </c>
      <c r="N18">
        <f t="shared" si="5"/>
        <v>0</v>
      </c>
      <c r="O18">
        <f>MIN(N18,P17)</f>
        <v>0</v>
      </c>
      <c r="P18">
        <f>P17-O18</f>
        <v>0</v>
      </c>
      <c r="Q18">
        <f t="shared" si="6"/>
        <v>0</v>
      </c>
      <c r="R18">
        <f>MIN(Q18,S17)</f>
        <v>0</v>
      </c>
      <c r="S18">
        <f>S17-R18</f>
        <v>0</v>
      </c>
      <c r="T18">
        <f t="shared" si="7"/>
        <v>0</v>
      </c>
      <c r="U18">
        <f>MIN(T18,V17)</f>
        <v>0</v>
      </c>
      <c r="V18">
        <f>V17-U18</f>
        <v>0</v>
      </c>
      <c r="W18">
        <f t="shared" si="8"/>
        <v>0</v>
      </c>
      <c r="X18">
        <f>MIN(W18,Y17)</f>
        <v>0</v>
      </c>
      <c r="Y18">
        <f>Y17-X18</f>
        <v>0</v>
      </c>
      <c r="Z18">
        <f t="shared" si="9"/>
        <v>0</v>
      </c>
    </row>
    <row r="19" spans="1:26" ht="12.75">
      <c r="A19" t="s">
        <v>1</v>
      </c>
      <c r="B19">
        <f>MIN(B2,1,E8)-B18</f>
        <v>0</v>
      </c>
      <c r="D19">
        <f>D18-C19</f>
        <v>0</v>
      </c>
      <c r="E19">
        <f t="shared" si="2"/>
        <v>0</v>
      </c>
      <c r="F19">
        <f>MIN(E19,G18)</f>
        <v>0</v>
      </c>
      <c r="G19">
        <f>G18-F19</f>
        <v>0</v>
      </c>
      <c r="H19">
        <f t="shared" si="3"/>
        <v>0</v>
      </c>
      <c r="I19">
        <f>MIN(H19,J18)</f>
        <v>0</v>
      </c>
      <c r="J19">
        <f>J18-I19</f>
        <v>0</v>
      </c>
      <c r="K19">
        <f t="shared" si="4"/>
        <v>0</v>
      </c>
      <c r="L19">
        <f>MIN(K19,M18)</f>
        <v>0</v>
      </c>
      <c r="M19">
        <f>M18-L19</f>
        <v>0</v>
      </c>
      <c r="N19">
        <f t="shared" si="5"/>
        <v>0</v>
      </c>
      <c r="O19">
        <f>MIN(N19,P18)</f>
        <v>0</v>
      </c>
      <c r="P19">
        <f>P18-O19</f>
        <v>0</v>
      </c>
      <c r="Q19">
        <f t="shared" si="6"/>
        <v>0</v>
      </c>
      <c r="R19">
        <f>MIN(Q19,S18)</f>
        <v>0</v>
      </c>
      <c r="S19">
        <f>S18-R19</f>
        <v>0</v>
      </c>
      <c r="T19">
        <f t="shared" si="7"/>
        <v>0</v>
      </c>
      <c r="U19">
        <f>MIN(T19,V18)</f>
        <v>0</v>
      </c>
      <c r="V19">
        <f>V18-U19</f>
        <v>0</v>
      </c>
      <c r="W19">
        <f t="shared" si="8"/>
        <v>0</v>
      </c>
      <c r="X19">
        <f>MIN(W19,Y18)</f>
        <v>0</v>
      </c>
      <c r="Y19">
        <f>Y18-X19</f>
        <v>0</v>
      </c>
      <c r="Z19">
        <f t="shared" si="9"/>
        <v>0</v>
      </c>
    </row>
    <row r="20" spans="1:2" ht="12.75">
      <c r="A20" t="s">
        <v>14</v>
      </c>
      <c r="B20">
        <f>B7</f>
        <v>0</v>
      </c>
    </row>
    <row r="21" ht="12.75">
      <c r="A21" t="s">
        <v>3</v>
      </c>
    </row>
    <row r="22" spans="1:26" ht="12.75">
      <c r="A22" t="s">
        <v>1</v>
      </c>
      <c r="B22">
        <f>E2</f>
        <v>0</v>
      </c>
      <c r="D22">
        <f>B27-C22</f>
        <v>0</v>
      </c>
      <c r="E22">
        <f>B22-C22</f>
        <v>0</v>
      </c>
      <c r="F22">
        <f>MIN(E27,E22)</f>
        <v>0</v>
      </c>
      <c r="G22">
        <f>E27-F22</f>
        <v>0</v>
      </c>
      <c r="H22">
        <f>E22-F22</f>
        <v>0</v>
      </c>
      <c r="I22">
        <f>MIN(H27,H22)</f>
        <v>0</v>
      </c>
      <c r="J22">
        <f>H27-I22</f>
        <v>0</v>
      </c>
      <c r="K22">
        <f>H22-I22</f>
        <v>0</v>
      </c>
      <c r="L22">
        <f>MIN(K27,K22)</f>
        <v>0</v>
      </c>
      <c r="M22">
        <f>K27-L22</f>
        <v>0</v>
      </c>
      <c r="N22">
        <f>K22-L22</f>
        <v>0</v>
      </c>
      <c r="O22">
        <f>MIN(N27,N22)</f>
        <v>0</v>
      </c>
      <c r="P22">
        <f>N27-O22</f>
        <v>0</v>
      </c>
      <c r="Q22">
        <f>N22-O22</f>
        <v>0</v>
      </c>
      <c r="R22">
        <f>MIN(Q27,Q22)</f>
        <v>0</v>
      </c>
      <c r="S22">
        <f>Q27-R22</f>
        <v>0</v>
      </c>
      <c r="T22">
        <f>Q22-R22</f>
        <v>0</v>
      </c>
      <c r="U22">
        <f>MIN(T27,T22)</f>
        <v>0</v>
      </c>
      <c r="V22">
        <f>T27-U22</f>
        <v>0</v>
      </c>
      <c r="W22">
        <f>T22-U22</f>
        <v>0</v>
      </c>
      <c r="X22">
        <f>MIN(W27,W22)</f>
        <v>0</v>
      </c>
      <c r="Y22">
        <f>W27-X22</f>
        <v>0</v>
      </c>
      <c r="Z22">
        <f>W22-X22</f>
        <v>0</v>
      </c>
    </row>
    <row r="23" spans="1:26" ht="12.75">
      <c r="A23" t="s">
        <v>2</v>
      </c>
      <c r="B23">
        <f>E3</f>
        <v>0</v>
      </c>
      <c r="D23">
        <f>D22-C23</f>
        <v>0</v>
      </c>
      <c r="E23">
        <f>B23-C23</f>
        <v>0</v>
      </c>
      <c r="F23">
        <f>MIN(E23,G22)</f>
        <v>0</v>
      </c>
      <c r="G23">
        <f>G22-F23</f>
        <v>0</v>
      </c>
      <c r="H23">
        <f>E23-F23</f>
        <v>0</v>
      </c>
      <c r="I23">
        <f>MIN(H23,J22)</f>
        <v>0</v>
      </c>
      <c r="J23">
        <f>J22-I23</f>
        <v>0</v>
      </c>
      <c r="K23">
        <f>H23-I23</f>
        <v>0</v>
      </c>
      <c r="L23">
        <f>MIN(K23,M22)</f>
        <v>0</v>
      </c>
      <c r="M23">
        <f>M22-L23</f>
        <v>0</v>
      </c>
      <c r="N23">
        <f>K23-L23</f>
        <v>0</v>
      </c>
      <c r="O23">
        <f>MIN(N23,P22)</f>
        <v>0</v>
      </c>
      <c r="P23">
        <f>P22-O23</f>
        <v>0</v>
      </c>
      <c r="Q23">
        <f>N23-O23</f>
        <v>0</v>
      </c>
      <c r="R23">
        <f>MIN(Q23,S22)</f>
        <v>0</v>
      </c>
      <c r="S23">
        <f>S22-R23</f>
        <v>0</v>
      </c>
      <c r="T23">
        <f>Q23-R23</f>
        <v>0</v>
      </c>
      <c r="U23">
        <f>MIN(T23,V22)</f>
        <v>0</v>
      </c>
      <c r="V23">
        <f>V22-U23</f>
        <v>0</v>
      </c>
      <c r="W23">
        <f>T23-U23</f>
        <v>0</v>
      </c>
      <c r="X23">
        <f>MIN(W23,Y22)</f>
        <v>0</v>
      </c>
      <c r="Y23">
        <f>Y22-X23</f>
        <v>0</v>
      </c>
      <c r="Z23">
        <f>W23-X23</f>
        <v>0</v>
      </c>
    </row>
    <row r="24" spans="1:26" ht="12.75">
      <c r="A24" t="s">
        <v>13</v>
      </c>
      <c r="B24">
        <f>E5</f>
        <v>0</v>
      </c>
      <c r="D24">
        <f>D23-C24</f>
        <v>0</v>
      </c>
      <c r="E24">
        <f>B24-C24</f>
        <v>0</v>
      </c>
      <c r="F24">
        <f>MIN(E24,G23)</f>
        <v>0</v>
      </c>
      <c r="G24">
        <f>G23-F24</f>
        <v>0</v>
      </c>
      <c r="H24">
        <f>E24-F24</f>
        <v>0</v>
      </c>
      <c r="I24">
        <f>MIN(H24,J23)</f>
        <v>0</v>
      </c>
      <c r="J24">
        <f>J23-I24</f>
        <v>0</v>
      </c>
      <c r="K24">
        <f>H24-I24</f>
        <v>0</v>
      </c>
      <c r="L24">
        <f>MIN(K24,M23)</f>
        <v>0</v>
      </c>
      <c r="M24">
        <f>M23-L24</f>
        <v>0</v>
      </c>
      <c r="N24">
        <f>K24-L24</f>
        <v>0</v>
      </c>
      <c r="O24">
        <f>MIN(N24,P23)</f>
        <v>0</v>
      </c>
      <c r="P24">
        <f>P23-O24</f>
        <v>0</v>
      </c>
      <c r="Q24">
        <f>N24-O24</f>
        <v>0</v>
      </c>
      <c r="R24">
        <f>MIN(Q24,S23)</f>
        <v>0</v>
      </c>
      <c r="S24">
        <f>S23-R24</f>
        <v>0</v>
      </c>
      <c r="T24">
        <f>Q24-R24</f>
        <v>0</v>
      </c>
      <c r="U24">
        <f>MIN(T24,V23)</f>
        <v>0</v>
      </c>
      <c r="V24">
        <f>V23-U24</f>
        <v>0</v>
      </c>
      <c r="W24">
        <f>T24-U24</f>
        <v>0</v>
      </c>
      <c r="X24">
        <f>MIN(W24,Y23)</f>
        <v>0</v>
      </c>
      <c r="Y24">
        <f>Y23-X24</f>
        <v>0</v>
      </c>
      <c r="Z24">
        <f>W24-X24</f>
        <v>0</v>
      </c>
    </row>
    <row r="25" spans="1:26" ht="12.75">
      <c r="A25" t="s">
        <v>12</v>
      </c>
      <c r="B25">
        <f>E4</f>
        <v>0</v>
      </c>
      <c r="D25">
        <f>D24-C25</f>
        <v>0</v>
      </c>
      <c r="E25">
        <f>B25-C25</f>
        <v>0</v>
      </c>
      <c r="F25">
        <f>MIN(E25,G24)</f>
        <v>0</v>
      </c>
      <c r="G25">
        <f>G24-F25</f>
        <v>0</v>
      </c>
      <c r="H25">
        <f>E25-F25</f>
        <v>0</v>
      </c>
      <c r="I25">
        <f>MIN(H25,J24)</f>
        <v>0</v>
      </c>
      <c r="J25">
        <f>J24-I25</f>
        <v>0</v>
      </c>
      <c r="K25">
        <f>H25-I25</f>
        <v>0</v>
      </c>
      <c r="L25">
        <f>MIN(K25,M24)</f>
        <v>0</v>
      </c>
      <c r="M25">
        <f>M24-L25</f>
        <v>0</v>
      </c>
      <c r="N25">
        <f>K25-L25</f>
        <v>0</v>
      </c>
      <c r="O25">
        <f>MIN(N25,P24)</f>
        <v>0</v>
      </c>
      <c r="P25">
        <f>P24-O25</f>
        <v>0</v>
      </c>
      <c r="Q25">
        <f>N25-O25</f>
        <v>0</v>
      </c>
      <c r="R25">
        <f>MIN(Q25,S24)</f>
        <v>0</v>
      </c>
      <c r="S25">
        <f>S24-R25</f>
        <v>0</v>
      </c>
      <c r="T25">
        <f>Q25-R25</f>
        <v>0</v>
      </c>
      <c r="U25">
        <f>MIN(T25,V24)</f>
        <v>0</v>
      </c>
      <c r="V25">
        <f>V24-U25</f>
        <v>0</v>
      </c>
      <c r="W25">
        <f>T25-U25</f>
        <v>0</v>
      </c>
      <c r="X25">
        <f>MIN(W25,Y24)</f>
        <v>0</v>
      </c>
      <c r="Y25">
        <f>Y24-X25</f>
        <v>0</v>
      </c>
      <c r="Z25">
        <f>W25-X25</f>
        <v>0</v>
      </c>
    </row>
    <row r="26" spans="1:2" ht="12.75">
      <c r="A26" t="s">
        <v>15</v>
      </c>
      <c r="B26">
        <f>MIN(E6,1)</f>
        <v>0</v>
      </c>
    </row>
    <row r="27" spans="1:23" ht="12.75">
      <c r="A27" t="s">
        <v>7</v>
      </c>
      <c r="B27">
        <v>0</v>
      </c>
      <c r="E27">
        <f>(E14+E15*3+E16*3+E17*4+E18*3+E19+E20*4)/6</f>
        <v>0</v>
      </c>
      <c r="H27">
        <f>(H14+H15*3+H16*3+H17*4+H18*3+H19+H20*4)/6</f>
        <v>0</v>
      </c>
      <c r="K27">
        <f>(K14+K15*3+K16*3+K17*4+K18*3+K19+K20*4)/6</f>
        <v>0</v>
      </c>
      <c r="N27">
        <f>(N14+N15*3+N16*3+N17*4+N18*3+N19+N20*4)/6</f>
        <v>0</v>
      </c>
      <c r="Q27">
        <f>(Q14+Q15*3+Q16*3+Q17*4+Q18*3+Q19+Q20*4)/6</f>
        <v>0</v>
      </c>
      <c r="T27">
        <f>(T14+T15*3+T16*3+T17*4+T18*3+T19+T20*4)/6</f>
        <v>0</v>
      </c>
      <c r="W27">
        <f>(W14+W15*3+W16*3+W17*4+W18*3+W19+W20*4)/6</f>
        <v>0</v>
      </c>
    </row>
    <row r="28" spans="1:23" ht="12.75">
      <c r="A28" t="s">
        <v>8</v>
      </c>
      <c r="B28">
        <f>B26*(B16+B17)/6</f>
        <v>0</v>
      </c>
      <c r="E28">
        <f>(E22*2+E23*2+E24+E25*4)/6</f>
        <v>0</v>
      </c>
      <c r="H28">
        <f>(H22*2+H23*2+H24+H25*4)/6</f>
        <v>0</v>
      </c>
      <c r="K28">
        <f>(K22*2+K23*2+K24+K25*4)/6</f>
        <v>0</v>
      </c>
      <c r="N28">
        <f>(N22*2+N23*2+N24+N25*4)/6</f>
        <v>0</v>
      </c>
      <c r="Q28">
        <f>(Q22*2+Q23*2+Q24+Q25*4)/6</f>
        <v>0</v>
      </c>
      <c r="T28">
        <f>(T22*2+T23*2+T24+T25*4)/6</f>
        <v>0</v>
      </c>
      <c r="W28">
        <f>(W22*2+W23*2+W24+W25*4)/6</f>
        <v>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E1" sqref="E1"/>
    </sheetView>
  </sheetViews>
  <sheetFormatPr defaultColWidth="9.140625" defaultRowHeight="12.75"/>
  <sheetData>
    <row r="1" spans="2:9" ht="12.75">
      <c r="B1" t="s">
        <v>0</v>
      </c>
      <c r="C1" t="s">
        <v>5</v>
      </c>
      <c r="D1" t="s">
        <v>6</v>
      </c>
      <c r="E1" t="s">
        <v>3</v>
      </c>
      <c r="F1" t="s">
        <v>5</v>
      </c>
      <c r="G1" t="s">
        <v>6</v>
      </c>
      <c r="H1" t="s">
        <v>18</v>
      </c>
      <c r="I1" t="s">
        <v>19</v>
      </c>
    </row>
    <row r="2" spans="1:9" ht="12.75">
      <c r="A2" t="s">
        <v>1</v>
      </c>
      <c r="B2" s="4">
        <v>0</v>
      </c>
      <c r="C2">
        <f aca="true" t="shared" si="0" ref="C2:C7">B2-D2</f>
        <v>0</v>
      </c>
      <c r="D2" s="1">
        <f>K13</f>
        <v>0</v>
      </c>
      <c r="E2" s="4">
        <v>0</v>
      </c>
      <c r="F2">
        <f>E2-G2</f>
        <v>-2</v>
      </c>
      <c r="G2" s="1">
        <f>K19</f>
        <v>2</v>
      </c>
      <c r="H2" s="2">
        <f>D2-ROUND(D2,0)</f>
        <v>0</v>
      </c>
      <c r="I2" s="2">
        <f>G2-ROUND(G2,0)</f>
        <v>0</v>
      </c>
    </row>
    <row r="3" spans="1:9" ht="12.75">
      <c r="A3" t="s">
        <v>2</v>
      </c>
      <c r="B3" s="4">
        <v>0</v>
      </c>
      <c r="C3">
        <f t="shared" si="0"/>
        <v>0</v>
      </c>
      <c r="D3" s="1">
        <f>K14</f>
        <v>0</v>
      </c>
      <c r="E3" s="4">
        <v>0</v>
      </c>
      <c r="F3">
        <f>E3-G3</f>
        <v>0</v>
      </c>
      <c r="G3" s="1">
        <f>K20</f>
        <v>0</v>
      </c>
      <c r="H3" s="2">
        <f>D3-ROUND(D3,0)</f>
        <v>0</v>
      </c>
      <c r="I3" s="2">
        <f>G3-ROUND(G3,0)</f>
        <v>0</v>
      </c>
    </row>
    <row r="4" spans="1:9" ht="12.75">
      <c r="A4" t="s">
        <v>12</v>
      </c>
      <c r="B4" s="4">
        <v>0</v>
      </c>
      <c r="C4">
        <f t="shared" si="0"/>
        <v>0</v>
      </c>
      <c r="D4" s="1">
        <f>K15</f>
        <v>0</v>
      </c>
      <c r="E4" s="4">
        <v>0</v>
      </c>
      <c r="F4">
        <f>E4-G4</f>
        <v>0</v>
      </c>
      <c r="G4" s="1">
        <f>K22</f>
        <v>0</v>
      </c>
      <c r="H4" s="2">
        <f>D4-ROUND(D4,0)</f>
        <v>0</v>
      </c>
      <c r="I4" s="2">
        <f>G4-ROUND(G4,0)</f>
        <v>0</v>
      </c>
    </row>
    <row r="5" spans="1:9" ht="12.75">
      <c r="A5" t="s">
        <v>13</v>
      </c>
      <c r="B5" s="4">
        <v>0</v>
      </c>
      <c r="C5">
        <f t="shared" si="0"/>
        <v>0</v>
      </c>
      <c r="D5" s="1">
        <f>K16</f>
        <v>0</v>
      </c>
      <c r="E5" s="4">
        <v>0</v>
      </c>
      <c r="F5">
        <f>E5-G5</f>
        <v>0</v>
      </c>
      <c r="G5" s="1">
        <f>K21</f>
        <v>0</v>
      </c>
      <c r="H5" s="2">
        <f>D5-ROUND(D5,0)</f>
        <v>0</v>
      </c>
      <c r="I5" s="2">
        <f>G5-ROUND(G5,0)</f>
        <v>0</v>
      </c>
    </row>
    <row r="6" spans="1:9" ht="12.75">
      <c r="A6" t="s">
        <v>15</v>
      </c>
      <c r="B6" s="4">
        <v>0</v>
      </c>
      <c r="C6">
        <f t="shared" si="0"/>
        <v>0</v>
      </c>
      <c r="D6" s="1">
        <f>IF((D2+D3)&gt;0,E6,0)</f>
        <v>0</v>
      </c>
      <c r="E6" s="4">
        <v>0</v>
      </c>
      <c r="F6">
        <f>E6-G6</f>
        <v>0</v>
      </c>
      <c r="G6" s="1">
        <f>E6-D6</f>
        <v>0</v>
      </c>
      <c r="H6" s="2" t="s">
        <v>20</v>
      </c>
      <c r="I6" s="2" t="s">
        <v>20</v>
      </c>
    </row>
    <row r="7" spans="1:9" ht="12.75">
      <c r="A7" t="s">
        <v>14</v>
      </c>
      <c r="B7" s="4">
        <v>0</v>
      </c>
      <c r="C7">
        <f t="shared" si="0"/>
        <v>0</v>
      </c>
      <c r="D7" s="1">
        <f>B7</f>
        <v>0</v>
      </c>
      <c r="E7" s="4">
        <v>0</v>
      </c>
      <c r="F7">
        <v>0</v>
      </c>
      <c r="G7" s="1">
        <v>0</v>
      </c>
      <c r="H7" s="2"/>
      <c r="I7" s="2"/>
    </row>
    <row r="8" spans="1:9" ht="12.75">
      <c r="A8" t="s">
        <v>22</v>
      </c>
      <c r="B8" s="1">
        <f aca="true" t="shared" si="1" ref="B8:G8">B2*3+B3*5+B4*12+B5*15+B6*5+B7*24</f>
        <v>0</v>
      </c>
      <c r="C8" s="1">
        <f t="shared" si="1"/>
        <v>0</v>
      </c>
      <c r="D8" s="1">
        <f t="shared" si="1"/>
        <v>0</v>
      </c>
      <c r="E8" s="1">
        <f t="shared" si="1"/>
        <v>0</v>
      </c>
      <c r="F8" s="1">
        <f t="shared" si="1"/>
        <v>-6</v>
      </c>
      <c r="G8" s="1">
        <f t="shared" si="1"/>
        <v>6</v>
      </c>
      <c r="H8" s="1">
        <f>F8-C8</f>
        <v>-6</v>
      </c>
      <c r="I8" s="2"/>
    </row>
    <row r="9" spans="1:7" ht="12.75">
      <c r="A9" t="s">
        <v>21</v>
      </c>
      <c r="D9" s="1">
        <f>H2*3+H3*5+H4*12+H5*15</f>
        <v>0</v>
      </c>
      <c r="G9" s="1">
        <f>+I2*3+I3*5+I4*12+I5*15</f>
        <v>0</v>
      </c>
    </row>
    <row r="10" spans="2:11" ht="12.75">
      <c r="B10" t="s">
        <v>4</v>
      </c>
      <c r="C10" t="s">
        <v>10</v>
      </c>
      <c r="D10" t="s">
        <v>11</v>
      </c>
      <c r="E10" t="s">
        <v>4</v>
      </c>
      <c r="F10" t="s">
        <v>10</v>
      </c>
      <c r="G10" t="s">
        <v>11</v>
      </c>
      <c r="H10" t="s">
        <v>4</v>
      </c>
      <c r="I10" t="s">
        <v>10</v>
      </c>
      <c r="J10" t="s">
        <v>11</v>
      </c>
      <c r="K10" t="s">
        <v>17</v>
      </c>
    </row>
    <row r="11" spans="1:11" ht="12.75">
      <c r="A11" t="s">
        <v>9</v>
      </c>
      <c r="B11">
        <v>0</v>
      </c>
      <c r="E11">
        <v>1</v>
      </c>
      <c r="H11">
        <v>2</v>
      </c>
      <c r="K11">
        <v>3</v>
      </c>
    </row>
    <row r="12" ht="12.75">
      <c r="A12" t="s">
        <v>0</v>
      </c>
    </row>
    <row r="13" spans="1:11" ht="12.75">
      <c r="A13" t="s">
        <v>1</v>
      </c>
      <c r="B13">
        <f>B2</f>
        <v>0</v>
      </c>
      <c r="D13">
        <f>B25-C13</f>
        <v>0</v>
      </c>
      <c r="E13">
        <f>B13-C13</f>
        <v>0</v>
      </c>
      <c r="F13">
        <f>MIN(E13,E25)</f>
        <v>0</v>
      </c>
      <c r="G13">
        <f>E25-F13</f>
        <v>0</v>
      </c>
      <c r="H13">
        <f>E13-F13</f>
        <v>0</v>
      </c>
      <c r="I13">
        <f>MIN(H13,H25)</f>
        <v>0</v>
      </c>
      <c r="J13">
        <f>H25-I13</f>
        <v>0</v>
      </c>
      <c r="K13">
        <f>H13-I13</f>
        <v>0</v>
      </c>
    </row>
    <row r="14" spans="1:11" ht="12.75">
      <c r="A14" t="s">
        <v>2</v>
      </c>
      <c r="B14">
        <f>B3</f>
        <v>0</v>
      </c>
      <c r="D14">
        <f>D13-C14</f>
        <v>0</v>
      </c>
      <c r="E14">
        <f>B14-C14</f>
        <v>0</v>
      </c>
      <c r="F14">
        <f>MIN(E14,G13)</f>
        <v>0</v>
      </c>
      <c r="G14">
        <f>G13-F14</f>
        <v>0</v>
      </c>
      <c r="H14">
        <f>E14-F14</f>
        <v>0</v>
      </c>
      <c r="I14">
        <f>MIN(H14,J13)</f>
        <v>0</v>
      </c>
      <c r="J14">
        <f>J13-I14</f>
        <v>0</v>
      </c>
      <c r="K14">
        <f>H14-I14</f>
        <v>0</v>
      </c>
    </row>
    <row r="15" spans="1:11" ht="12.75">
      <c r="A15" t="s">
        <v>12</v>
      </c>
      <c r="B15">
        <f>B4</f>
        <v>0</v>
      </c>
      <c r="C15">
        <f>MIN(B15,D14)</f>
        <v>0</v>
      </c>
      <c r="D15">
        <f>D14-C15</f>
        <v>0</v>
      </c>
      <c r="E15">
        <f>B15-C15</f>
        <v>0</v>
      </c>
      <c r="F15">
        <f>MIN(E15,G14)</f>
        <v>0</v>
      </c>
      <c r="G15">
        <f>G14-F15</f>
        <v>0</v>
      </c>
      <c r="H15">
        <f>E15-F15</f>
        <v>0</v>
      </c>
      <c r="I15">
        <f>MIN(H15,J14)</f>
        <v>0</v>
      </c>
      <c r="J15">
        <f>J14-I15</f>
        <v>0</v>
      </c>
      <c r="K15">
        <f>H15-I15</f>
        <v>0</v>
      </c>
    </row>
    <row r="16" spans="1:11" ht="12.75">
      <c r="A16" t="s">
        <v>13</v>
      </c>
      <c r="B16">
        <f>B5</f>
        <v>0</v>
      </c>
      <c r="C16">
        <f>MIN(B16,D15)</f>
        <v>0</v>
      </c>
      <c r="D16">
        <f>D15-C16</f>
        <v>0</v>
      </c>
      <c r="E16">
        <f>B16-C16</f>
        <v>0</v>
      </c>
      <c r="F16">
        <f>MIN(E16,G15)</f>
        <v>0</v>
      </c>
      <c r="G16">
        <f>G15-F16</f>
        <v>0</v>
      </c>
      <c r="H16">
        <f>E16-F16</f>
        <v>0</v>
      </c>
      <c r="I16">
        <f>MIN(H16,J15)</f>
        <v>0</v>
      </c>
      <c r="J16">
        <f>J15-I16</f>
        <v>0</v>
      </c>
      <c r="K16">
        <f>H16-I16</f>
        <v>0</v>
      </c>
    </row>
    <row r="17" spans="1:2" ht="12.75">
      <c r="A17" t="s">
        <v>14</v>
      </c>
      <c r="B17">
        <f>B7</f>
        <v>0</v>
      </c>
    </row>
    <row r="18" ht="12.75">
      <c r="A18" t="s">
        <v>3</v>
      </c>
    </row>
    <row r="19" spans="1:11" ht="12.75">
      <c r="A19" t="s">
        <v>1</v>
      </c>
      <c r="B19">
        <f>E2</f>
        <v>0</v>
      </c>
      <c r="D19">
        <f>B24-C19</f>
        <v>0</v>
      </c>
      <c r="E19">
        <f>B19-C19</f>
        <v>0</v>
      </c>
      <c r="F19">
        <f>MIN(E24,E19)</f>
        <v>-2</v>
      </c>
      <c r="G19">
        <f>E24-F19</f>
        <v>0</v>
      </c>
      <c r="H19">
        <f>E19-F19</f>
        <v>2</v>
      </c>
      <c r="I19">
        <f>MIN(H24,H19)</f>
        <v>0</v>
      </c>
      <c r="J19">
        <f>H24-I19</f>
        <v>0</v>
      </c>
      <c r="K19">
        <f>H19-I19</f>
        <v>2</v>
      </c>
    </row>
    <row r="20" spans="1:11" ht="12.75">
      <c r="A20" t="s">
        <v>2</v>
      </c>
      <c r="B20">
        <f>E3</f>
        <v>0</v>
      </c>
      <c r="D20">
        <f>D19-C20</f>
        <v>0</v>
      </c>
      <c r="E20">
        <f>B20-C20</f>
        <v>0</v>
      </c>
      <c r="F20">
        <f>MIN(E20,G19)</f>
        <v>0</v>
      </c>
      <c r="G20">
        <f>G19-F20</f>
        <v>0</v>
      </c>
      <c r="H20">
        <f>E20-F20</f>
        <v>0</v>
      </c>
      <c r="I20">
        <f>MIN(H20,J19)</f>
        <v>0</v>
      </c>
      <c r="J20">
        <f>J19-I20</f>
        <v>0</v>
      </c>
      <c r="K20">
        <f>H20-I20</f>
        <v>0</v>
      </c>
    </row>
    <row r="21" spans="1:11" ht="12.75">
      <c r="A21" t="s">
        <v>13</v>
      </c>
      <c r="B21">
        <f>E5</f>
        <v>0</v>
      </c>
      <c r="D21">
        <f>D20-C21</f>
        <v>0</v>
      </c>
      <c r="E21">
        <f>B21-C21</f>
        <v>0</v>
      </c>
      <c r="F21">
        <f>MIN(E21,G20)</f>
        <v>0</v>
      </c>
      <c r="G21">
        <f>G20-F21</f>
        <v>0</v>
      </c>
      <c r="H21">
        <f>E21-F21</f>
        <v>0</v>
      </c>
      <c r="I21">
        <f>MIN(H21,J20)</f>
        <v>0</v>
      </c>
      <c r="J21">
        <f>J20-I21</f>
        <v>0</v>
      </c>
      <c r="K21">
        <f>H21-I21</f>
        <v>0</v>
      </c>
    </row>
    <row r="22" spans="1:11" ht="12.75">
      <c r="A22" t="s">
        <v>12</v>
      </c>
      <c r="B22">
        <f>E4</f>
        <v>0</v>
      </c>
      <c r="D22">
        <f>D21-C22</f>
        <v>0</v>
      </c>
      <c r="E22">
        <f>B22-C22</f>
        <v>0</v>
      </c>
      <c r="F22">
        <f>MIN(E22,G21)</f>
        <v>0</v>
      </c>
      <c r="G22">
        <f>G21-F22</f>
        <v>0</v>
      </c>
      <c r="H22">
        <f>E22-F22</f>
        <v>0</v>
      </c>
      <c r="I22">
        <f>MIN(H22,J21)</f>
        <v>0</v>
      </c>
      <c r="J22">
        <f>J21-I22</f>
        <v>0</v>
      </c>
      <c r="K22">
        <f>H22-I22</f>
        <v>0</v>
      </c>
    </row>
    <row r="23" spans="1:2" ht="12.75">
      <c r="A23" t="s">
        <v>15</v>
      </c>
      <c r="B23">
        <f>MIN(E6,1)</f>
        <v>0</v>
      </c>
    </row>
    <row r="24" spans="1:8" ht="12.75">
      <c r="A24" t="s">
        <v>7</v>
      </c>
      <c r="B24">
        <v>0</v>
      </c>
      <c r="E24">
        <f>MIN((E13+E14*3+E15*3+E16*4+E17*4)/6,E19+E20-2)</f>
        <v>-2</v>
      </c>
      <c r="H24">
        <f>MIN((H13+H14*3+H15*3+H16*4+H17*4)/6,H19+H20-2)</f>
        <v>0</v>
      </c>
    </row>
    <row r="25" spans="1:8" ht="12.75">
      <c r="A25" t="s">
        <v>8</v>
      </c>
      <c r="B25">
        <f>B23*(B15+B16)/6</f>
        <v>0</v>
      </c>
      <c r="E25">
        <f>(E19*2+E20*2+E21+E22*4)/6</f>
        <v>0</v>
      </c>
      <c r="H25">
        <f>IF(H19+H20=2,0,(H19*2+H20*2+H21+H22*4)/6)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9"/>
  <sheetViews>
    <sheetView workbookViewId="0" topLeftCell="A1">
      <selection activeCell="A9" sqref="A9"/>
    </sheetView>
  </sheetViews>
  <sheetFormatPr defaultColWidth="9.140625" defaultRowHeight="12.75"/>
  <cols>
    <col min="1" max="1" width="14.57421875" style="0" customWidth="1"/>
  </cols>
  <sheetData>
    <row r="1" spans="2:9" ht="12.75">
      <c r="B1" t="s">
        <v>0</v>
      </c>
      <c r="C1" t="s">
        <v>5</v>
      </c>
      <c r="D1" t="s">
        <v>6</v>
      </c>
      <c r="E1" t="s">
        <v>3</v>
      </c>
      <c r="F1" t="s">
        <v>5</v>
      </c>
      <c r="G1" t="s">
        <v>6</v>
      </c>
      <c r="H1" t="s">
        <v>18</v>
      </c>
      <c r="I1" t="s">
        <v>19</v>
      </c>
    </row>
    <row r="2" spans="1:9" ht="12.75">
      <c r="A2" t="s">
        <v>12</v>
      </c>
      <c r="B2" s="4">
        <v>0</v>
      </c>
      <c r="C2">
        <f>B2-D2</f>
        <v>0</v>
      </c>
      <c r="D2" s="1">
        <f>BC17</f>
        <v>0</v>
      </c>
      <c r="E2" s="4">
        <v>0</v>
      </c>
      <c r="F2">
        <f aca="true" t="shared" si="0" ref="F2:F8">E2-G2</f>
        <v>0</v>
      </c>
      <c r="G2">
        <f>BC25</f>
        <v>0</v>
      </c>
      <c r="H2" s="2">
        <f aca="true" t="shared" si="1" ref="H2:I8">D2-ROUND(D2,0)</f>
        <v>0</v>
      </c>
      <c r="I2" s="2">
        <f t="shared" si="1"/>
        <v>0</v>
      </c>
    </row>
    <row r="3" spans="1:9" ht="12.75">
      <c r="A3" t="s">
        <v>13</v>
      </c>
      <c r="B3" s="4">
        <v>0</v>
      </c>
      <c r="C3">
        <f aca="true" t="shared" si="2" ref="C3:C8">B3-D3</f>
        <v>0</v>
      </c>
      <c r="D3" s="1">
        <f>BC18</f>
        <v>0</v>
      </c>
      <c r="E3" s="4">
        <v>0</v>
      </c>
      <c r="F3">
        <f t="shared" si="0"/>
        <v>0</v>
      </c>
      <c r="G3">
        <v>0</v>
      </c>
      <c r="H3" s="2">
        <f t="shared" si="1"/>
        <v>0</v>
      </c>
      <c r="I3" s="2">
        <f t="shared" si="1"/>
        <v>0</v>
      </c>
    </row>
    <row r="4" spans="1:9" ht="12.75">
      <c r="A4" t="s">
        <v>14</v>
      </c>
      <c r="B4" s="4">
        <v>0</v>
      </c>
      <c r="C4">
        <f t="shared" si="2"/>
        <v>0</v>
      </c>
      <c r="D4" s="1">
        <f>BC20</f>
        <v>0</v>
      </c>
      <c r="E4" s="4">
        <v>0</v>
      </c>
      <c r="F4">
        <f t="shared" si="0"/>
        <v>0</v>
      </c>
      <c r="G4">
        <f>BC27</f>
        <v>0</v>
      </c>
      <c r="H4" s="2">
        <f t="shared" si="1"/>
        <v>0</v>
      </c>
      <c r="I4" s="2">
        <f t="shared" si="1"/>
        <v>0</v>
      </c>
    </row>
    <row r="5" spans="1:9" ht="12.75">
      <c r="A5" t="s">
        <v>23</v>
      </c>
      <c r="B5" s="4">
        <v>0</v>
      </c>
      <c r="C5">
        <f t="shared" si="2"/>
        <v>0</v>
      </c>
      <c r="D5" s="1">
        <f>BC19</f>
        <v>0</v>
      </c>
      <c r="E5" s="4">
        <v>0</v>
      </c>
      <c r="F5">
        <f t="shared" si="0"/>
        <v>0</v>
      </c>
      <c r="G5">
        <f>BC26</f>
        <v>0</v>
      </c>
      <c r="H5" s="2">
        <f t="shared" si="1"/>
        <v>0</v>
      </c>
      <c r="I5" s="2">
        <f t="shared" si="1"/>
        <v>0</v>
      </c>
    </row>
    <row r="6" spans="1:9" ht="12.75">
      <c r="A6" t="s">
        <v>24</v>
      </c>
      <c r="B6" s="4">
        <v>0</v>
      </c>
      <c r="C6">
        <f t="shared" si="2"/>
        <v>0</v>
      </c>
      <c r="D6" s="1">
        <f>BC14</f>
        <v>0</v>
      </c>
      <c r="E6" s="4">
        <v>0</v>
      </c>
      <c r="F6">
        <f t="shared" si="0"/>
        <v>0</v>
      </c>
      <c r="G6">
        <f>BC22</f>
        <v>0</v>
      </c>
      <c r="H6" s="2">
        <f t="shared" si="1"/>
        <v>0</v>
      </c>
      <c r="I6" s="2">
        <f t="shared" si="1"/>
        <v>0</v>
      </c>
    </row>
    <row r="7" spans="1:9" ht="12.75">
      <c r="A7" t="s">
        <v>25</v>
      </c>
      <c r="B7" s="4">
        <v>0</v>
      </c>
      <c r="C7">
        <f t="shared" si="2"/>
        <v>0</v>
      </c>
      <c r="D7" s="1">
        <f>BC16</f>
        <v>0</v>
      </c>
      <c r="E7" s="4">
        <v>0</v>
      </c>
      <c r="F7">
        <f t="shared" si="0"/>
        <v>0</v>
      </c>
      <c r="G7">
        <f>BC24</f>
        <v>0</v>
      </c>
      <c r="H7" s="2">
        <f t="shared" si="1"/>
        <v>0</v>
      </c>
      <c r="I7" s="2">
        <f t="shared" si="1"/>
        <v>0</v>
      </c>
    </row>
    <row r="8" spans="1:9" ht="12.75">
      <c r="A8" t="s">
        <v>26</v>
      </c>
      <c r="B8" s="4">
        <v>0</v>
      </c>
      <c r="C8">
        <f t="shared" si="2"/>
        <v>0</v>
      </c>
      <c r="D8" s="1">
        <f>BC15</f>
        <v>0</v>
      </c>
      <c r="E8" s="4">
        <v>0</v>
      </c>
      <c r="F8">
        <f t="shared" si="0"/>
        <v>0</v>
      </c>
      <c r="G8">
        <f>BC23+L23+W23+AH23+AS23</f>
        <v>0</v>
      </c>
      <c r="H8" s="2">
        <f t="shared" si="1"/>
        <v>0</v>
      </c>
      <c r="I8" s="2">
        <f t="shared" si="1"/>
        <v>0</v>
      </c>
    </row>
    <row r="9" spans="1:9" ht="12.75">
      <c r="A9" t="s">
        <v>22</v>
      </c>
      <c r="B9">
        <f aca="true" t="shared" si="3" ref="B9:G9">B2*12+B3*15+B4*24+B5*18+B6*8+B7*14+B8*8</f>
        <v>0</v>
      </c>
      <c r="C9">
        <f t="shared" si="3"/>
        <v>0</v>
      </c>
      <c r="D9">
        <f t="shared" si="3"/>
        <v>0</v>
      </c>
      <c r="E9">
        <f t="shared" si="3"/>
        <v>0</v>
      </c>
      <c r="F9">
        <f t="shared" si="3"/>
        <v>0</v>
      </c>
      <c r="G9">
        <f t="shared" si="3"/>
        <v>0</v>
      </c>
      <c r="H9" s="1">
        <f>F9-C9</f>
        <v>0</v>
      </c>
      <c r="I9" s="1"/>
    </row>
    <row r="10" spans="1:7" ht="12.75">
      <c r="A10" t="s">
        <v>21</v>
      </c>
      <c r="D10" s="1">
        <f>H2*12+H3*15+H4*24+H5*18+H6*8+H7*14+H8*8</f>
        <v>0</v>
      </c>
      <c r="G10" s="1">
        <f>I2*12+I3*15+I4*24+I5*18+I6*8+I7*14+I8*8</f>
        <v>0</v>
      </c>
    </row>
    <row r="11" spans="2:55" ht="12.75">
      <c r="B11" t="s">
        <v>4</v>
      </c>
      <c r="C11" t="s">
        <v>10</v>
      </c>
      <c r="D11" t="s">
        <v>11</v>
      </c>
      <c r="E11" t="s">
        <v>4</v>
      </c>
      <c r="F11" t="s">
        <v>10</v>
      </c>
      <c r="G11" t="s">
        <v>11</v>
      </c>
      <c r="H11" t="s">
        <v>4</v>
      </c>
      <c r="I11" t="s">
        <v>10</v>
      </c>
      <c r="J11" t="s">
        <v>11</v>
      </c>
      <c r="K11" t="s">
        <v>4</v>
      </c>
      <c r="L11" t="s">
        <v>31</v>
      </c>
      <c r="M11" t="s">
        <v>4</v>
      </c>
      <c r="N11" t="s">
        <v>10</v>
      </c>
      <c r="O11" t="s">
        <v>11</v>
      </c>
      <c r="P11" t="s">
        <v>4</v>
      </c>
      <c r="Q11" t="s">
        <v>10</v>
      </c>
      <c r="R11" t="s">
        <v>11</v>
      </c>
      <c r="S11" t="s">
        <v>4</v>
      </c>
      <c r="T11" t="s">
        <v>10</v>
      </c>
      <c r="U11" t="s">
        <v>11</v>
      </c>
      <c r="V11" t="s">
        <v>4</v>
      </c>
      <c r="W11" t="s">
        <v>31</v>
      </c>
      <c r="X11" t="s">
        <v>4</v>
      </c>
      <c r="Y11" t="s">
        <v>10</v>
      </c>
      <c r="Z11" t="s">
        <v>11</v>
      </c>
      <c r="AA11" t="s">
        <v>4</v>
      </c>
      <c r="AB11" t="s">
        <v>10</v>
      </c>
      <c r="AC11" t="s">
        <v>11</v>
      </c>
      <c r="AD11" t="s">
        <v>4</v>
      </c>
      <c r="AE11" t="s">
        <v>10</v>
      </c>
      <c r="AF11" t="s">
        <v>11</v>
      </c>
      <c r="AG11" t="s">
        <v>4</v>
      </c>
      <c r="AH11" t="s">
        <v>31</v>
      </c>
      <c r="AI11" t="s">
        <v>4</v>
      </c>
      <c r="AJ11" t="s">
        <v>10</v>
      </c>
      <c r="AK11" t="s">
        <v>11</v>
      </c>
      <c r="AL11" t="s">
        <v>4</v>
      </c>
      <c r="AM11" t="s">
        <v>10</v>
      </c>
      <c r="AN11" t="s">
        <v>11</v>
      </c>
      <c r="AO11" t="s">
        <v>4</v>
      </c>
      <c r="AP11" t="s">
        <v>10</v>
      </c>
      <c r="AQ11" t="s">
        <v>11</v>
      </c>
      <c r="AR11" t="s">
        <v>4</v>
      </c>
      <c r="AS11" t="s">
        <v>31</v>
      </c>
      <c r="AT11" t="s">
        <v>4</v>
      </c>
      <c r="AU11" t="s">
        <v>10</v>
      </c>
      <c r="AV11" t="s">
        <v>11</v>
      </c>
      <c r="AW11" t="s">
        <v>4</v>
      </c>
      <c r="AX11" t="s">
        <v>10</v>
      </c>
      <c r="AY11" t="s">
        <v>11</v>
      </c>
      <c r="AZ11" t="s">
        <v>4</v>
      </c>
      <c r="BA11" t="s">
        <v>10</v>
      </c>
      <c r="BB11" t="s">
        <v>11</v>
      </c>
      <c r="BC11" t="s">
        <v>4</v>
      </c>
    </row>
    <row r="12" spans="1:55" ht="12.75">
      <c r="A12" t="s">
        <v>9</v>
      </c>
      <c r="B12" t="s">
        <v>27</v>
      </c>
      <c r="E12" t="s">
        <v>28</v>
      </c>
      <c r="H12" t="s">
        <v>29</v>
      </c>
      <c r="K12" t="s">
        <v>30</v>
      </c>
      <c r="M12" t="s">
        <v>32</v>
      </c>
      <c r="P12" t="s">
        <v>33</v>
      </c>
      <c r="S12" t="s">
        <v>34</v>
      </c>
      <c r="V12" t="s">
        <v>35</v>
      </c>
      <c r="X12" t="s">
        <v>36</v>
      </c>
      <c r="AA12" t="s">
        <v>37</v>
      </c>
      <c r="AD12" t="s">
        <v>38</v>
      </c>
      <c r="AG12" t="s">
        <v>39</v>
      </c>
      <c r="AI12" t="s">
        <v>40</v>
      </c>
      <c r="AL12" t="s">
        <v>41</v>
      </c>
      <c r="AO12" t="s">
        <v>42</v>
      </c>
      <c r="AR12" t="s">
        <v>43</v>
      </c>
      <c r="AT12" t="s">
        <v>44</v>
      </c>
      <c r="AW12" t="s">
        <v>45</v>
      </c>
      <c r="AZ12" t="s">
        <v>46</v>
      </c>
      <c r="BC12" t="s">
        <v>47</v>
      </c>
    </row>
    <row r="13" ht="12.75">
      <c r="A13" t="s">
        <v>0</v>
      </c>
    </row>
    <row r="14" spans="1:55" ht="12.75">
      <c r="A14" t="s">
        <v>24</v>
      </c>
      <c r="B14">
        <f>B6</f>
        <v>0</v>
      </c>
      <c r="E14">
        <f>B14</f>
        <v>0</v>
      </c>
      <c r="F14">
        <f>MIN(E14,E29)</f>
        <v>0</v>
      </c>
      <c r="G14">
        <f>E29-F14</f>
        <v>0</v>
      </c>
      <c r="H14">
        <f aca="true" t="shared" si="4" ref="H14:H20">E14-F14</f>
        <v>0</v>
      </c>
      <c r="I14">
        <f>MIN(H14,H29)</f>
        <v>0</v>
      </c>
      <c r="J14">
        <f>H29-I14</f>
        <v>0</v>
      </c>
      <c r="K14">
        <f>H14-I14</f>
        <v>0</v>
      </c>
      <c r="L14">
        <v>0</v>
      </c>
      <c r="M14">
        <f>K14-L14</f>
        <v>0</v>
      </c>
      <c r="P14">
        <f>M14</f>
        <v>0</v>
      </c>
      <c r="Q14">
        <f>MIN(P14,P29)</f>
        <v>0</v>
      </c>
      <c r="R14">
        <f>P29-Q14</f>
        <v>0</v>
      </c>
      <c r="S14">
        <f aca="true" t="shared" si="5" ref="S14:S20">P14-Q14</f>
        <v>0</v>
      </c>
      <c r="T14">
        <f>MIN(S14,S29)</f>
        <v>0</v>
      </c>
      <c r="U14">
        <f>S29-T14</f>
        <v>0</v>
      </c>
      <c r="V14">
        <f>S14-T14</f>
        <v>0</v>
      </c>
      <c r="W14">
        <v>0</v>
      </c>
      <c r="X14">
        <f>V14-W14</f>
        <v>0</v>
      </c>
      <c r="AA14">
        <f>X14</f>
        <v>0</v>
      </c>
      <c r="AB14">
        <f>MIN(AA14,AA29)</f>
        <v>0</v>
      </c>
      <c r="AC14">
        <f>AA29-AB14</f>
        <v>0</v>
      </c>
      <c r="AD14">
        <f aca="true" t="shared" si="6" ref="AD14:AD20">AA14-AB14</f>
        <v>0</v>
      </c>
      <c r="AE14">
        <f>MIN(AD14,AD29)</f>
        <v>0</v>
      </c>
      <c r="AF14">
        <f>AD29-AE14</f>
        <v>0</v>
      </c>
      <c r="AG14">
        <f>AD14-AE14</f>
        <v>0</v>
      </c>
      <c r="AH14">
        <v>0</v>
      </c>
      <c r="AI14">
        <f>AG14-AH14</f>
        <v>0</v>
      </c>
      <c r="AL14">
        <f>AI14</f>
        <v>0</v>
      </c>
      <c r="AM14">
        <f>MIN(AL14,AL29)</f>
        <v>0</v>
      </c>
      <c r="AN14">
        <f>AL29-AM14</f>
        <v>0</v>
      </c>
      <c r="AO14">
        <f aca="true" t="shared" si="7" ref="AO14:AO20">AL14-AM14</f>
        <v>0</v>
      </c>
      <c r="AP14">
        <f>MIN(AO14,AO29)</f>
        <v>0</v>
      </c>
      <c r="AQ14">
        <f>AO29-AP14</f>
        <v>0</v>
      </c>
      <c r="AR14">
        <f>AO14-AP14</f>
        <v>0</v>
      </c>
      <c r="AS14">
        <v>0</v>
      </c>
      <c r="AT14">
        <f>AR14-AS14</f>
        <v>0</v>
      </c>
      <c r="AW14">
        <f>AT14</f>
        <v>0</v>
      </c>
      <c r="AX14">
        <f>MIN(AW14,AW29)</f>
        <v>0</v>
      </c>
      <c r="AY14">
        <f>AW29-AX14</f>
        <v>0</v>
      </c>
      <c r="AZ14">
        <f aca="true" t="shared" si="8" ref="AZ14:AZ20">AW14-AX14</f>
        <v>0</v>
      </c>
      <c r="BA14">
        <f>MIN(AZ14,AZ29)</f>
        <v>0</v>
      </c>
      <c r="BB14">
        <f>AZ29-BA14</f>
        <v>0</v>
      </c>
      <c r="BC14">
        <f>AZ14-BA14</f>
        <v>0</v>
      </c>
    </row>
    <row r="15" spans="1:55" ht="12.75">
      <c r="A15" t="s">
        <v>26</v>
      </c>
      <c r="B15">
        <f>B8</f>
        <v>0</v>
      </c>
      <c r="E15">
        <f aca="true" t="shared" si="9" ref="E15:E20">B15</f>
        <v>0</v>
      </c>
      <c r="F15">
        <f>MIN(E15,G14)</f>
        <v>0</v>
      </c>
      <c r="G15">
        <f aca="true" t="shared" si="10" ref="G15:G20">G14-F15</f>
        <v>0</v>
      </c>
      <c r="H15">
        <f t="shared" si="4"/>
        <v>0</v>
      </c>
      <c r="I15">
        <f aca="true" t="shared" si="11" ref="I15:I20">MIN(H15,J14)</f>
        <v>0</v>
      </c>
      <c r="J15">
        <f aca="true" t="shared" si="12" ref="J15:J20">J14-I15</f>
        <v>0</v>
      </c>
      <c r="K15">
        <f aca="true" t="shared" si="13" ref="K15:K20">H15-I15</f>
        <v>0</v>
      </c>
      <c r="L15">
        <v>0</v>
      </c>
      <c r="M15">
        <f aca="true" t="shared" si="14" ref="M15:M20">K15-L15</f>
        <v>0</v>
      </c>
      <c r="P15">
        <f aca="true" t="shared" si="15" ref="P15:P20">M15</f>
        <v>0</v>
      </c>
      <c r="Q15">
        <f>MIN(P15,R14)</f>
        <v>0</v>
      </c>
      <c r="R15">
        <f aca="true" t="shared" si="16" ref="R15:R20">R14-Q15</f>
        <v>0</v>
      </c>
      <c r="S15">
        <f t="shared" si="5"/>
        <v>0</v>
      </c>
      <c r="T15">
        <f aca="true" t="shared" si="17" ref="T15:T20">MIN(S15,U14)</f>
        <v>0</v>
      </c>
      <c r="U15">
        <f aca="true" t="shared" si="18" ref="U15:U20">U14-T15</f>
        <v>0</v>
      </c>
      <c r="V15">
        <f aca="true" t="shared" si="19" ref="V15:V20">S15-T15</f>
        <v>0</v>
      </c>
      <c r="W15">
        <v>0</v>
      </c>
      <c r="X15">
        <f aca="true" t="shared" si="20" ref="X15:X20">V15-W15</f>
        <v>0</v>
      </c>
      <c r="AA15">
        <f aca="true" t="shared" si="21" ref="AA15:AA20">X15</f>
        <v>0</v>
      </c>
      <c r="AB15">
        <f>MIN(AA15,AC14)</f>
        <v>0</v>
      </c>
      <c r="AC15">
        <f aca="true" t="shared" si="22" ref="AC15:AC20">AC14-AB15</f>
        <v>0</v>
      </c>
      <c r="AD15">
        <f t="shared" si="6"/>
        <v>0</v>
      </c>
      <c r="AE15">
        <f aca="true" t="shared" si="23" ref="AE15:AE20">MIN(AD15,AF14)</f>
        <v>0</v>
      </c>
      <c r="AF15">
        <f aca="true" t="shared" si="24" ref="AF15:AF20">AF14-AE15</f>
        <v>0</v>
      </c>
      <c r="AG15">
        <f aca="true" t="shared" si="25" ref="AG15:AG20">AD15-AE15</f>
        <v>0</v>
      </c>
      <c r="AH15">
        <v>0</v>
      </c>
      <c r="AI15">
        <f aca="true" t="shared" si="26" ref="AI15:AI20">AG15-AH15</f>
        <v>0</v>
      </c>
      <c r="AL15">
        <f aca="true" t="shared" si="27" ref="AL15:AL20">AI15</f>
        <v>0</v>
      </c>
      <c r="AM15">
        <f>MIN(AL15,AN14)</f>
        <v>0</v>
      </c>
      <c r="AN15">
        <f aca="true" t="shared" si="28" ref="AN15:AN20">AN14-AM15</f>
        <v>0</v>
      </c>
      <c r="AO15">
        <f t="shared" si="7"/>
        <v>0</v>
      </c>
      <c r="AP15">
        <f aca="true" t="shared" si="29" ref="AP15:AP20">MIN(AO15,AQ14)</f>
        <v>0</v>
      </c>
      <c r="AQ15">
        <f aca="true" t="shared" si="30" ref="AQ15:AQ20">AQ14-AP15</f>
        <v>0</v>
      </c>
      <c r="AR15">
        <f aca="true" t="shared" si="31" ref="AR15:AR20">AO15-AP15</f>
        <v>0</v>
      </c>
      <c r="AS15">
        <v>0</v>
      </c>
      <c r="AT15">
        <f aca="true" t="shared" si="32" ref="AT15:AT20">AR15-AS15</f>
        <v>0</v>
      </c>
      <c r="AW15">
        <f aca="true" t="shared" si="33" ref="AW15:AW20">AT15</f>
        <v>0</v>
      </c>
      <c r="AX15">
        <f>MIN(AW15,AY14)</f>
        <v>0</v>
      </c>
      <c r="AY15">
        <f aca="true" t="shared" si="34" ref="AY15:AY20">AY14-AX15</f>
        <v>0</v>
      </c>
      <c r="AZ15">
        <f t="shared" si="8"/>
        <v>0</v>
      </c>
      <c r="BA15">
        <f aca="true" t="shared" si="35" ref="BA15:BA20">MIN(AZ15,BB14)</f>
        <v>0</v>
      </c>
      <c r="BB15">
        <f aca="true" t="shared" si="36" ref="BB15:BB20">BB14-BA15</f>
        <v>0</v>
      </c>
      <c r="BC15">
        <f aca="true" t="shared" si="37" ref="BC15:BC20">AZ15-BA15</f>
        <v>0</v>
      </c>
    </row>
    <row r="16" spans="1:55" ht="12.75">
      <c r="A16" t="s">
        <v>25</v>
      </c>
      <c r="B16">
        <f>B7</f>
        <v>0</v>
      </c>
      <c r="E16">
        <f t="shared" si="9"/>
        <v>0</v>
      </c>
      <c r="F16">
        <f>MIN(E16,G15)</f>
        <v>0</v>
      </c>
      <c r="G16">
        <f t="shared" si="10"/>
        <v>0</v>
      </c>
      <c r="H16">
        <f t="shared" si="4"/>
        <v>0</v>
      </c>
      <c r="I16">
        <f t="shared" si="11"/>
        <v>0</v>
      </c>
      <c r="J16">
        <f t="shared" si="12"/>
        <v>0</v>
      </c>
      <c r="K16">
        <f t="shared" si="13"/>
        <v>0</v>
      </c>
      <c r="L16">
        <v>0</v>
      </c>
      <c r="M16">
        <f t="shared" si="14"/>
        <v>0</v>
      </c>
      <c r="P16">
        <f t="shared" si="15"/>
        <v>0</v>
      </c>
      <c r="Q16">
        <f>MIN(P16,R15)</f>
        <v>0</v>
      </c>
      <c r="R16">
        <f t="shared" si="16"/>
        <v>0</v>
      </c>
      <c r="S16">
        <f t="shared" si="5"/>
        <v>0</v>
      </c>
      <c r="T16">
        <f t="shared" si="17"/>
        <v>0</v>
      </c>
      <c r="U16">
        <f t="shared" si="18"/>
        <v>0</v>
      </c>
      <c r="V16">
        <f t="shared" si="19"/>
        <v>0</v>
      </c>
      <c r="W16">
        <v>0</v>
      </c>
      <c r="X16">
        <f t="shared" si="20"/>
        <v>0</v>
      </c>
      <c r="AA16">
        <f t="shared" si="21"/>
        <v>0</v>
      </c>
      <c r="AB16">
        <f>MIN(AA16,AC15)</f>
        <v>0</v>
      </c>
      <c r="AC16">
        <f t="shared" si="22"/>
        <v>0</v>
      </c>
      <c r="AD16">
        <f t="shared" si="6"/>
        <v>0</v>
      </c>
      <c r="AE16">
        <f t="shared" si="23"/>
        <v>0</v>
      </c>
      <c r="AF16">
        <f t="shared" si="24"/>
        <v>0</v>
      </c>
      <c r="AG16">
        <f t="shared" si="25"/>
        <v>0</v>
      </c>
      <c r="AH16">
        <v>0</v>
      </c>
      <c r="AI16">
        <f t="shared" si="26"/>
        <v>0</v>
      </c>
      <c r="AL16">
        <f t="shared" si="27"/>
        <v>0</v>
      </c>
      <c r="AM16">
        <f>MIN(AL16,AN15)</f>
        <v>0</v>
      </c>
      <c r="AN16">
        <f t="shared" si="28"/>
        <v>0</v>
      </c>
      <c r="AO16">
        <f t="shared" si="7"/>
        <v>0</v>
      </c>
      <c r="AP16">
        <f t="shared" si="29"/>
        <v>0</v>
      </c>
      <c r="AQ16">
        <f t="shared" si="30"/>
        <v>0</v>
      </c>
      <c r="AR16">
        <f t="shared" si="31"/>
        <v>0</v>
      </c>
      <c r="AS16">
        <v>0</v>
      </c>
      <c r="AT16">
        <f t="shared" si="32"/>
        <v>0</v>
      </c>
      <c r="AW16">
        <f t="shared" si="33"/>
        <v>0</v>
      </c>
      <c r="AX16">
        <f>MIN(AW16,AY15)</f>
        <v>0</v>
      </c>
      <c r="AY16">
        <f t="shared" si="34"/>
        <v>0</v>
      </c>
      <c r="AZ16">
        <f t="shared" si="8"/>
        <v>0</v>
      </c>
      <c r="BA16">
        <f t="shared" si="35"/>
        <v>0</v>
      </c>
      <c r="BB16">
        <f t="shared" si="36"/>
        <v>0</v>
      </c>
      <c r="BC16">
        <f t="shared" si="37"/>
        <v>0</v>
      </c>
    </row>
    <row r="17" spans="1:55" ht="12.75">
      <c r="A17" t="s">
        <v>12</v>
      </c>
      <c r="B17">
        <f>B2</f>
        <v>0</v>
      </c>
      <c r="E17">
        <f t="shared" si="9"/>
        <v>0</v>
      </c>
      <c r="F17">
        <v>0</v>
      </c>
      <c r="G17">
        <f t="shared" si="10"/>
        <v>0</v>
      </c>
      <c r="H17">
        <f t="shared" si="4"/>
        <v>0</v>
      </c>
      <c r="I17">
        <f t="shared" si="11"/>
        <v>0</v>
      </c>
      <c r="J17">
        <f t="shared" si="12"/>
        <v>0</v>
      </c>
      <c r="K17">
        <f t="shared" si="13"/>
        <v>0</v>
      </c>
      <c r="L17">
        <v>0</v>
      </c>
      <c r="M17">
        <f t="shared" si="14"/>
        <v>0</v>
      </c>
      <c r="P17">
        <f t="shared" si="15"/>
        <v>0</v>
      </c>
      <c r="Q17">
        <v>0</v>
      </c>
      <c r="R17">
        <f t="shared" si="16"/>
        <v>0</v>
      </c>
      <c r="S17">
        <f t="shared" si="5"/>
        <v>0</v>
      </c>
      <c r="T17">
        <f t="shared" si="17"/>
        <v>0</v>
      </c>
      <c r="U17">
        <f t="shared" si="18"/>
        <v>0</v>
      </c>
      <c r="V17">
        <f t="shared" si="19"/>
        <v>0</v>
      </c>
      <c r="W17">
        <v>0</v>
      </c>
      <c r="X17">
        <f t="shared" si="20"/>
        <v>0</v>
      </c>
      <c r="AA17">
        <f t="shared" si="21"/>
        <v>0</v>
      </c>
      <c r="AB17">
        <v>0</v>
      </c>
      <c r="AC17">
        <f t="shared" si="22"/>
        <v>0</v>
      </c>
      <c r="AD17">
        <f t="shared" si="6"/>
        <v>0</v>
      </c>
      <c r="AE17">
        <f t="shared" si="23"/>
        <v>0</v>
      </c>
      <c r="AF17">
        <f t="shared" si="24"/>
        <v>0</v>
      </c>
      <c r="AG17">
        <f t="shared" si="25"/>
        <v>0</v>
      </c>
      <c r="AH17">
        <v>0</v>
      </c>
      <c r="AI17">
        <f t="shared" si="26"/>
        <v>0</v>
      </c>
      <c r="AL17">
        <f t="shared" si="27"/>
        <v>0</v>
      </c>
      <c r="AM17">
        <v>0</v>
      </c>
      <c r="AN17">
        <f t="shared" si="28"/>
        <v>0</v>
      </c>
      <c r="AO17">
        <f t="shared" si="7"/>
        <v>0</v>
      </c>
      <c r="AP17">
        <f t="shared" si="29"/>
        <v>0</v>
      </c>
      <c r="AQ17">
        <f t="shared" si="30"/>
        <v>0</v>
      </c>
      <c r="AR17">
        <f t="shared" si="31"/>
        <v>0</v>
      </c>
      <c r="AS17">
        <v>0</v>
      </c>
      <c r="AT17">
        <f t="shared" si="32"/>
        <v>0</v>
      </c>
      <c r="AW17">
        <f t="shared" si="33"/>
        <v>0</v>
      </c>
      <c r="AX17">
        <v>0</v>
      </c>
      <c r="AY17">
        <f t="shared" si="34"/>
        <v>0</v>
      </c>
      <c r="AZ17">
        <f t="shared" si="8"/>
        <v>0</v>
      </c>
      <c r="BA17">
        <f t="shared" si="35"/>
        <v>0</v>
      </c>
      <c r="BB17">
        <f t="shared" si="36"/>
        <v>0</v>
      </c>
      <c r="BC17">
        <f t="shared" si="37"/>
        <v>0</v>
      </c>
    </row>
    <row r="18" spans="1:55" ht="12.75">
      <c r="A18" t="s">
        <v>13</v>
      </c>
      <c r="B18">
        <f>B3</f>
        <v>0</v>
      </c>
      <c r="E18">
        <f t="shared" si="9"/>
        <v>0</v>
      </c>
      <c r="F18">
        <v>0</v>
      </c>
      <c r="G18">
        <f t="shared" si="10"/>
        <v>0</v>
      </c>
      <c r="H18">
        <f t="shared" si="4"/>
        <v>0</v>
      </c>
      <c r="I18">
        <f t="shared" si="11"/>
        <v>0</v>
      </c>
      <c r="J18">
        <f t="shared" si="12"/>
        <v>0</v>
      </c>
      <c r="K18">
        <f t="shared" si="13"/>
        <v>0</v>
      </c>
      <c r="L18">
        <v>0</v>
      </c>
      <c r="M18">
        <f t="shared" si="14"/>
        <v>0</v>
      </c>
      <c r="P18">
        <f t="shared" si="15"/>
        <v>0</v>
      </c>
      <c r="Q18">
        <v>0</v>
      </c>
      <c r="R18">
        <f t="shared" si="16"/>
        <v>0</v>
      </c>
      <c r="S18">
        <f t="shared" si="5"/>
        <v>0</v>
      </c>
      <c r="T18">
        <f t="shared" si="17"/>
        <v>0</v>
      </c>
      <c r="U18">
        <f t="shared" si="18"/>
        <v>0</v>
      </c>
      <c r="V18">
        <f t="shared" si="19"/>
        <v>0</v>
      </c>
      <c r="W18">
        <v>0</v>
      </c>
      <c r="X18">
        <f t="shared" si="20"/>
        <v>0</v>
      </c>
      <c r="AA18">
        <f t="shared" si="21"/>
        <v>0</v>
      </c>
      <c r="AB18">
        <v>0</v>
      </c>
      <c r="AC18">
        <f t="shared" si="22"/>
        <v>0</v>
      </c>
      <c r="AD18">
        <f t="shared" si="6"/>
        <v>0</v>
      </c>
      <c r="AE18">
        <f t="shared" si="23"/>
        <v>0</v>
      </c>
      <c r="AF18">
        <f t="shared" si="24"/>
        <v>0</v>
      </c>
      <c r="AG18">
        <f t="shared" si="25"/>
        <v>0</v>
      </c>
      <c r="AH18">
        <v>0</v>
      </c>
      <c r="AI18">
        <f t="shared" si="26"/>
        <v>0</v>
      </c>
      <c r="AL18">
        <f t="shared" si="27"/>
        <v>0</v>
      </c>
      <c r="AM18">
        <v>0</v>
      </c>
      <c r="AN18">
        <f t="shared" si="28"/>
        <v>0</v>
      </c>
      <c r="AO18">
        <f t="shared" si="7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v>0</v>
      </c>
      <c r="AT18">
        <f t="shared" si="32"/>
        <v>0</v>
      </c>
      <c r="AW18">
        <f t="shared" si="33"/>
        <v>0</v>
      </c>
      <c r="AX18">
        <v>0</v>
      </c>
      <c r="AY18">
        <f t="shared" si="34"/>
        <v>0</v>
      </c>
      <c r="AZ18">
        <f t="shared" si="8"/>
        <v>0</v>
      </c>
      <c r="BA18">
        <f t="shared" si="35"/>
        <v>0</v>
      </c>
      <c r="BB18">
        <f t="shared" si="36"/>
        <v>0</v>
      </c>
      <c r="BC18">
        <f t="shared" si="37"/>
        <v>0</v>
      </c>
    </row>
    <row r="19" spans="1:55" ht="12.75">
      <c r="A19" t="s">
        <v>23</v>
      </c>
      <c r="B19">
        <f>B5</f>
        <v>0</v>
      </c>
      <c r="E19">
        <f t="shared" si="9"/>
        <v>0</v>
      </c>
      <c r="F19">
        <f>MIN(E19,G18)</f>
        <v>0</v>
      </c>
      <c r="G19">
        <f t="shared" si="10"/>
        <v>0</v>
      </c>
      <c r="H19">
        <f t="shared" si="4"/>
        <v>0</v>
      </c>
      <c r="I19">
        <f t="shared" si="11"/>
        <v>0</v>
      </c>
      <c r="J19">
        <f t="shared" si="12"/>
        <v>0</v>
      </c>
      <c r="K19">
        <f t="shared" si="13"/>
        <v>0</v>
      </c>
      <c r="L19">
        <v>0</v>
      </c>
      <c r="M19">
        <f t="shared" si="14"/>
        <v>0</v>
      </c>
      <c r="P19">
        <f t="shared" si="15"/>
        <v>0</v>
      </c>
      <c r="Q19">
        <f>MIN(P19,R18)</f>
        <v>0</v>
      </c>
      <c r="R19">
        <f t="shared" si="16"/>
        <v>0</v>
      </c>
      <c r="S19">
        <f t="shared" si="5"/>
        <v>0</v>
      </c>
      <c r="T19">
        <f t="shared" si="17"/>
        <v>0</v>
      </c>
      <c r="U19">
        <f t="shared" si="18"/>
        <v>0</v>
      </c>
      <c r="V19">
        <f t="shared" si="19"/>
        <v>0</v>
      </c>
      <c r="W19">
        <v>0</v>
      </c>
      <c r="X19">
        <f t="shared" si="20"/>
        <v>0</v>
      </c>
      <c r="AA19">
        <f t="shared" si="21"/>
        <v>0</v>
      </c>
      <c r="AB19">
        <f>MIN(AA19,AC18)</f>
        <v>0</v>
      </c>
      <c r="AC19">
        <f t="shared" si="22"/>
        <v>0</v>
      </c>
      <c r="AD19">
        <f t="shared" si="6"/>
        <v>0</v>
      </c>
      <c r="AE19">
        <f t="shared" si="23"/>
        <v>0</v>
      </c>
      <c r="AF19">
        <f t="shared" si="24"/>
        <v>0</v>
      </c>
      <c r="AG19">
        <f t="shared" si="25"/>
        <v>0</v>
      </c>
      <c r="AH19">
        <v>0</v>
      </c>
      <c r="AI19">
        <f t="shared" si="26"/>
        <v>0</v>
      </c>
      <c r="AL19">
        <f t="shared" si="27"/>
        <v>0</v>
      </c>
      <c r="AM19">
        <f>MIN(AL19,AN18)</f>
        <v>0</v>
      </c>
      <c r="AN19">
        <f t="shared" si="28"/>
        <v>0</v>
      </c>
      <c r="AO19">
        <f t="shared" si="7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v>0</v>
      </c>
      <c r="AT19">
        <f t="shared" si="32"/>
        <v>0</v>
      </c>
      <c r="AW19">
        <f t="shared" si="33"/>
        <v>0</v>
      </c>
      <c r="AX19">
        <f>MIN(AW19,AY18)</f>
        <v>0</v>
      </c>
      <c r="AY19">
        <f t="shared" si="34"/>
        <v>0</v>
      </c>
      <c r="AZ19">
        <f t="shared" si="8"/>
        <v>0</v>
      </c>
      <c r="BA19">
        <f t="shared" si="35"/>
        <v>0</v>
      </c>
      <c r="BB19">
        <f t="shared" si="36"/>
        <v>0</v>
      </c>
      <c r="BC19">
        <f t="shared" si="37"/>
        <v>0</v>
      </c>
    </row>
    <row r="20" spans="1:55" ht="12.75">
      <c r="A20" t="s">
        <v>14</v>
      </c>
      <c r="B20">
        <f>B4</f>
        <v>0</v>
      </c>
      <c r="E20">
        <f t="shared" si="9"/>
        <v>0</v>
      </c>
      <c r="F20">
        <f>MIN(E20,G19)</f>
        <v>0</v>
      </c>
      <c r="G20">
        <f t="shared" si="10"/>
        <v>0</v>
      </c>
      <c r="H20">
        <f t="shared" si="4"/>
        <v>0</v>
      </c>
      <c r="I20">
        <f t="shared" si="11"/>
        <v>0</v>
      </c>
      <c r="J20">
        <f t="shared" si="12"/>
        <v>0</v>
      </c>
      <c r="K20">
        <f t="shared" si="13"/>
        <v>0</v>
      </c>
      <c r="L20">
        <v>0</v>
      </c>
      <c r="M20">
        <f t="shared" si="14"/>
        <v>0</v>
      </c>
      <c r="P20">
        <f t="shared" si="15"/>
        <v>0</v>
      </c>
      <c r="Q20">
        <f>MIN(P20,R19)</f>
        <v>0</v>
      </c>
      <c r="R20">
        <f t="shared" si="16"/>
        <v>0</v>
      </c>
      <c r="S20">
        <f t="shared" si="5"/>
        <v>0</v>
      </c>
      <c r="T20">
        <f t="shared" si="17"/>
        <v>0</v>
      </c>
      <c r="U20">
        <f t="shared" si="18"/>
        <v>0</v>
      </c>
      <c r="V20">
        <f t="shared" si="19"/>
        <v>0</v>
      </c>
      <c r="W20">
        <v>0</v>
      </c>
      <c r="X20">
        <f t="shared" si="20"/>
        <v>0</v>
      </c>
      <c r="AA20">
        <f t="shared" si="21"/>
        <v>0</v>
      </c>
      <c r="AB20">
        <f>MIN(AA20,AC19)</f>
        <v>0</v>
      </c>
      <c r="AC20">
        <f t="shared" si="22"/>
        <v>0</v>
      </c>
      <c r="AD20">
        <f t="shared" si="6"/>
        <v>0</v>
      </c>
      <c r="AE20">
        <f t="shared" si="23"/>
        <v>0</v>
      </c>
      <c r="AF20">
        <f t="shared" si="24"/>
        <v>0</v>
      </c>
      <c r="AG20">
        <f t="shared" si="25"/>
        <v>0</v>
      </c>
      <c r="AH20">
        <v>0</v>
      </c>
      <c r="AI20">
        <f t="shared" si="26"/>
        <v>0</v>
      </c>
      <c r="AL20">
        <f t="shared" si="27"/>
        <v>0</v>
      </c>
      <c r="AM20">
        <f>MIN(AL20,AN19)</f>
        <v>0</v>
      </c>
      <c r="AN20">
        <f t="shared" si="28"/>
        <v>0</v>
      </c>
      <c r="AO20">
        <f t="shared" si="7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v>0</v>
      </c>
      <c r="AT20">
        <f t="shared" si="32"/>
        <v>0</v>
      </c>
      <c r="AW20">
        <f t="shared" si="33"/>
        <v>0</v>
      </c>
      <c r="AX20">
        <f>MIN(AW20,AY19)</f>
        <v>0</v>
      </c>
      <c r="AY20">
        <f t="shared" si="34"/>
        <v>0</v>
      </c>
      <c r="AZ20">
        <f t="shared" si="8"/>
        <v>0</v>
      </c>
      <c r="BA20">
        <f t="shared" si="35"/>
        <v>0</v>
      </c>
      <c r="BB20">
        <f t="shared" si="36"/>
        <v>0</v>
      </c>
      <c r="BC20">
        <f t="shared" si="37"/>
        <v>0</v>
      </c>
    </row>
    <row r="21" ht="12.75">
      <c r="A21" t="s">
        <v>3</v>
      </c>
    </row>
    <row r="22" spans="1:55" ht="12.75">
      <c r="A22" t="s">
        <v>24</v>
      </c>
      <c r="B22">
        <f>E6</f>
        <v>0</v>
      </c>
      <c r="C22">
        <f>MIN(B22:B28)</f>
        <v>0</v>
      </c>
      <c r="D22">
        <f>B28-C22</f>
        <v>0</v>
      </c>
      <c r="E22">
        <f aca="true" t="shared" si="38" ref="E22:E27">B22-C22</f>
        <v>0</v>
      </c>
      <c r="H22">
        <f aca="true" t="shared" si="39" ref="H22:H27">E22</f>
        <v>0</v>
      </c>
      <c r="I22">
        <f>MIN(H22,H28)</f>
        <v>0</v>
      </c>
      <c r="J22">
        <f>H28-I22</f>
        <v>0</v>
      </c>
      <c r="K22">
        <f aca="true" t="shared" si="40" ref="K22:K27">H22-I22</f>
        <v>0</v>
      </c>
      <c r="L22">
        <v>0</v>
      </c>
      <c r="M22">
        <f aca="true" t="shared" si="41" ref="M22:M27">K22-L22</f>
        <v>0</v>
      </c>
      <c r="N22">
        <f>MIN(M22:M28)</f>
        <v>0</v>
      </c>
      <c r="O22">
        <f>M28-N22</f>
        <v>0</v>
      </c>
      <c r="P22">
        <f aca="true" t="shared" si="42" ref="P22:P27">M22-N22</f>
        <v>0</v>
      </c>
      <c r="S22">
        <f aca="true" t="shared" si="43" ref="S22:S27">P22</f>
        <v>0</v>
      </c>
      <c r="T22">
        <f>MIN(S22,S28)</f>
        <v>0</v>
      </c>
      <c r="U22">
        <f>S28-T22</f>
        <v>0</v>
      </c>
      <c r="V22">
        <f aca="true" t="shared" si="44" ref="V22:V27">S22-T22</f>
        <v>0</v>
      </c>
      <c r="W22">
        <v>0</v>
      </c>
      <c r="X22">
        <f aca="true" t="shared" si="45" ref="X22:X27">V22-W22</f>
        <v>0</v>
      </c>
      <c r="Y22">
        <f>MIN(X22:X28)</f>
        <v>0</v>
      </c>
      <c r="Z22">
        <f>X28-Y22</f>
        <v>0</v>
      </c>
      <c r="AA22">
        <f aca="true" t="shared" si="46" ref="AA22:AA27">X22-Y22</f>
        <v>0</v>
      </c>
      <c r="AD22">
        <f aca="true" t="shared" si="47" ref="AD22:AD27">AA22</f>
        <v>0</v>
      </c>
      <c r="AE22">
        <f>MIN(AD22,AD28)</f>
        <v>0</v>
      </c>
      <c r="AF22">
        <f>AD28-AE22</f>
        <v>0</v>
      </c>
      <c r="AG22">
        <f aca="true" t="shared" si="48" ref="AG22:AG27">AD22-AE22</f>
        <v>0</v>
      </c>
      <c r="AH22">
        <v>0</v>
      </c>
      <c r="AI22">
        <f aca="true" t="shared" si="49" ref="AI22:AI27">AG22-AH22</f>
        <v>0</v>
      </c>
      <c r="AJ22">
        <f>MIN(AI22:AI28)</f>
        <v>0</v>
      </c>
      <c r="AK22">
        <f>AI28-AJ22</f>
        <v>0</v>
      </c>
      <c r="AL22">
        <f aca="true" t="shared" si="50" ref="AL22:AL27">AI22-AJ22</f>
        <v>0</v>
      </c>
      <c r="AO22">
        <f aca="true" t="shared" si="51" ref="AO22:AO27">AL22</f>
        <v>0</v>
      </c>
      <c r="AP22">
        <f>MIN(AO22,AO28)</f>
        <v>0</v>
      </c>
      <c r="AQ22">
        <f>AO28-AP22</f>
        <v>0</v>
      </c>
      <c r="AR22">
        <f aca="true" t="shared" si="52" ref="AR22:AR27">AO22-AP22</f>
        <v>0</v>
      </c>
      <c r="AS22">
        <v>0</v>
      </c>
      <c r="AT22">
        <f aca="true" t="shared" si="53" ref="AT22:AT27">AR22-AS22</f>
        <v>0</v>
      </c>
      <c r="AU22">
        <f>MIN(AT22:AT28)</f>
        <v>0</v>
      </c>
      <c r="AV22">
        <f>AT28-AU22</f>
        <v>0</v>
      </c>
      <c r="AW22">
        <f aca="true" t="shared" si="54" ref="AW22:AW27">AT22-AU22</f>
        <v>0</v>
      </c>
      <c r="AZ22">
        <f aca="true" t="shared" si="55" ref="AZ22:AZ27">AW22</f>
        <v>0</v>
      </c>
      <c r="BA22">
        <f>MIN(AZ22,AZ28)</f>
        <v>0</v>
      </c>
      <c r="BB22">
        <f>AZ28-BA22</f>
        <v>0</v>
      </c>
      <c r="BC22">
        <f aca="true" t="shared" si="56" ref="BC22:BC27">AZ22-BA22</f>
        <v>0</v>
      </c>
    </row>
    <row r="23" spans="1:55" ht="12.75">
      <c r="A23" t="s">
        <v>26</v>
      </c>
      <c r="B23">
        <f>E8</f>
        <v>0</v>
      </c>
      <c r="C23">
        <f>MIN(B23,D22)</f>
        <v>0</v>
      </c>
      <c r="D23">
        <f>D22-C23</f>
        <v>0</v>
      </c>
      <c r="E23">
        <f t="shared" si="38"/>
        <v>0</v>
      </c>
      <c r="H23">
        <f t="shared" si="39"/>
        <v>0</v>
      </c>
      <c r="I23">
        <f aca="true" t="shared" si="57" ref="I23:I29">MIN(H23,J22)</f>
        <v>0</v>
      </c>
      <c r="J23">
        <f aca="true" t="shared" si="58" ref="J23:J29">J22-I23</f>
        <v>0</v>
      </c>
      <c r="K23">
        <f t="shared" si="40"/>
        <v>0</v>
      </c>
      <c r="L23">
        <f>IF(SUM(F14:F20)+SUM(I14:I20)&lt;SUM(C22:C27)+SUM(I22:I27),K23,0)</f>
        <v>0</v>
      </c>
      <c r="M23">
        <f t="shared" si="41"/>
        <v>0</v>
      </c>
      <c r="N23">
        <f>MIN(M23,O22)</f>
        <v>0</v>
      </c>
      <c r="O23">
        <f>O22-N23</f>
        <v>0</v>
      </c>
      <c r="P23">
        <f t="shared" si="42"/>
        <v>0</v>
      </c>
      <c r="S23">
        <f t="shared" si="43"/>
        <v>0</v>
      </c>
      <c r="T23">
        <f aca="true" t="shared" si="59" ref="T23:T29">MIN(S23,U22)</f>
        <v>0</v>
      </c>
      <c r="U23">
        <f aca="true" t="shared" si="60" ref="U23:U29">U22-T23</f>
        <v>0</v>
      </c>
      <c r="V23">
        <f t="shared" si="44"/>
        <v>0</v>
      </c>
      <c r="W23">
        <f>IF(SUM(Q14:Q20)+SUM(T14:T20)&lt;SUM(N22:N27)+SUM(T22:T27),V23,0)</f>
        <v>0</v>
      </c>
      <c r="X23">
        <f t="shared" si="45"/>
        <v>0</v>
      </c>
      <c r="Y23">
        <f>MIN(X23,Z22)</f>
        <v>0</v>
      </c>
      <c r="Z23">
        <f>Z22-Y23</f>
        <v>0</v>
      </c>
      <c r="AA23">
        <f t="shared" si="46"/>
        <v>0</v>
      </c>
      <c r="AD23">
        <f t="shared" si="47"/>
        <v>0</v>
      </c>
      <c r="AE23">
        <f aca="true" t="shared" si="61" ref="AE23:AE29">MIN(AD23,AF22)</f>
        <v>0</v>
      </c>
      <c r="AF23">
        <f aca="true" t="shared" si="62" ref="AF23:AF29">AF22-AE23</f>
        <v>0</v>
      </c>
      <c r="AG23">
        <f t="shared" si="48"/>
        <v>0</v>
      </c>
      <c r="AH23">
        <f>IF(SUM(AB14:AB20)+SUM(AE14:AE20)&lt;SUM(Y22:Y27)+SUM(AE22:AE27),AG23,0)</f>
        <v>0</v>
      </c>
      <c r="AI23">
        <f t="shared" si="49"/>
        <v>0</v>
      </c>
      <c r="AJ23">
        <f>MIN(AI23,AK22)</f>
        <v>0</v>
      </c>
      <c r="AK23">
        <f>AK22-AJ23</f>
        <v>0</v>
      </c>
      <c r="AL23">
        <f t="shared" si="50"/>
        <v>0</v>
      </c>
      <c r="AO23">
        <f t="shared" si="51"/>
        <v>0</v>
      </c>
      <c r="AP23">
        <f aca="true" t="shared" si="63" ref="AP23:AP29">MIN(AO23,AQ22)</f>
        <v>0</v>
      </c>
      <c r="AQ23">
        <f aca="true" t="shared" si="64" ref="AQ23:AQ29">AQ22-AP23</f>
        <v>0</v>
      </c>
      <c r="AR23">
        <f t="shared" si="52"/>
        <v>0</v>
      </c>
      <c r="AS23">
        <f>IF(SUM(AM14:AM20)+SUM(AP14:AP20)&lt;SUM(AJ22:AJ27)+SUM(AP22:AP27),AR23,0)</f>
        <v>0</v>
      </c>
      <c r="AT23">
        <f t="shared" si="53"/>
        <v>0</v>
      </c>
      <c r="AU23">
        <f>MIN(AT23,AV22)</f>
        <v>0</v>
      </c>
      <c r="AV23">
        <f>AV22-AU23</f>
        <v>0</v>
      </c>
      <c r="AW23">
        <f t="shared" si="54"/>
        <v>0</v>
      </c>
      <c r="AZ23">
        <f t="shared" si="55"/>
        <v>0</v>
      </c>
      <c r="BA23">
        <f aca="true" t="shared" si="65" ref="BA23:BA29">MIN(AZ23,BB22)</f>
        <v>0</v>
      </c>
      <c r="BB23">
        <f aca="true" t="shared" si="66" ref="BB23:BB29">BB22-BA23</f>
        <v>0</v>
      </c>
      <c r="BC23">
        <f t="shared" si="56"/>
        <v>0</v>
      </c>
    </row>
    <row r="24" spans="1:55" ht="12.75">
      <c r="A24" t="s">
        <v>25</v>
      </c>
      <c r="B24">
        <f>E7</f>
        <v>0</v>
      </c>
      <c r="C24">
        <f>MIN(B24,D23)</f>
        <v>0</v>
      </c>
      <c r="D24">
        <f>D23-C24</f>
        <v>0</v>
      </c>
      <c r="E24">
        <f t="shared" si="38"/>
        <v>0</v>
      </c>
      <c r="H24">
        <f t="shared" si="39"/>
        <v>0</v>
      </c>
      <c r="I24">
        <f t="shared" si="57"/>
        <v>0</v>
      </c>
      <c r="J24">
        <f t="shared" si="58"/>
        <v>0</v>
      </c>
      <c r="K24">
        <f t="shared" si="40"/>
        <v>0</v>
      </c>
      <c r="L24">
        <v>0</v>
      </c>
      <c r="M24">
        <f t="shared" si="41"/>
        <v>0</v>
      </c>
      <c r="N24">
        <f>MIN(M24,O23)</f>
        <v>0</v>
      </c>
      <c r="O24">
        <f>O23-N24</f>
        <v>0</v>
      </c>
      <c r="P24">
        <f t="shared" si="42"/>
        <v>0</v>
      </c>
      <c r="S24">
        <f t="shared" si="43"/>
        <v>0</v>
      </c>
      <c r="T24">
        <f t="shared" si="59"/>
        <v>0</v>
      </c>
      <c r="U24">
        <f t="shared" si="60"/>
        <v>0</v>
      </c>
      <c r="V24">
        <f t="shared" si="44"/>
        <v>0</v>
      </c>
      <c r="W24">
        <v>0</v>
      </c>
      <c r="X24">
        <f t="shared" si="45"/>
        <v>0</v>
      </c>
      <c r="Y24">
        <f>MIN(X24,Z23)</f>
        <v>0</v>
      </c>
      <c r="Z24">
        <f>Z23-Y24</f>
        <v>0</v>
      </c>
      <c r="AA24">
        <f t="shared" si="46"/>
        <v>0</v>
      </c>
      <c r="AD24">
        <f t="shared" si="47"/>
        <v>0</v>
      </c>
      <c r="AE24">
        <f t="shared" si="61"/>
        <v>0</v>
      </c>
      <c r="AF24">
        <f t="shared" si="62"/>
        <v>0</v>
      </c>
      <c r="AG24">
        <f t="shared" si="48"/>
        <v>0</v>
      </c>
      <c r="AH24">
        <v>0</v>
      </c>
      <c r="AI24">
        <f t="shared" si="49"/>
        <v>0</v>
      </c>
      <c r="AJ24">
        <f>MIN(AI24,AK23)</f>
        <v>0</v>
      </c>
      <c r="AK24">
        <f>AK23-AJ24</f>
        <v>0</v>
      </c>
      <c r="AL24">
        <f t="shared" si="50"/>
        <v>0</v>
      </c>
      <c r="AO24">
        <f t="shared" si="51"/>
        <v>0</v>
      </c>
      <c r="AP24">
        <f t="shared" si="63"/>
        <v>0</v>
      </c>
      <c r="AQ24">
        <f t="shared" si="64"/>
        <v>0</v>
      </c>
      <c r="AR24">
        <f t="shared" si="52"/>
        <v>0</v>
      </c>
      <c r="AS24">
        <v>0</v>
      </c>
      <c r="AT24">
        <f t="shared" si="53"/>
        <v>0</v>
      </c>
      <c r="AU24">
        <f>MIN(AT24,AV23)</f>
        <v>0</v>
      </c>
      <c r="AV24">
        <f>AV23-AU24</f>
        <v>0</v>
      </c>
      <c r="AW24">
        <f t="shared" si="54"/>
        <v>0</v>
      </c>
      <c r="AZ24">
        <f t="shared" si="55"/>
        <v>0</v>
      </c>
      <c r="BA24">
        <f t="shared" si="65"/>
        <v>0</v>
      </c>
      <c r="BB24">
        <f t="shared" si="66"/>
        <v>0</v>
      </c>
      <c r="BC24">
        <f t="shared" si="56"/>
        <v>0</v>
      </c>
    </row>
    <row r="25" spans="1:55" ht="12.75">
      <c r="A25" t="s">
        <v>12</v>
      </c>
      <c r="B25">
        <f>E2</f>
        <v>0</v>
      </c>
      <c r="C25">
        <v>0</v>
      </c>
      <c r="D25">
        <f>D24</f>
        <v>0</v>
      </c>
      <c r="E25">
        <f t="shared" si="38"/>
        <v>0</v>
      </c>
      <c r="H25">
        <f t="shared" si="39"/>
        <v>0</v>
      </c>
      <c r="I25">
        <f t="shared" si="57"/>
        <v>0</v>
      </c>
      <c r="J25">
        <f t="shared" si="58"/>
        <v>0</v>
      </c>
      <c r="K25">
        <f t="shared" si="40"/>
        <v>0</v>
      </c>
      <c r="L25">
        <v>0</v>
      </c>
      <c r="M25">
        <f t="shared" si="41"/>
        <v>0</v>
      </c>
      <c r="N25">
        <v>0</v>
      </c>
      <c r="O25">
        <f>O24</f>
        <v>0</v>
      </c>
      <c r="P25">
        <f t="shared" si="42"/>
        <v>0</v>
      </c>
      <c r="S25">
        <f t="shared" si="43"/>
        <v>0</v>
      </c>
      <c r="T25">
        <f t="shared" si="59"/>
        <v>0</v>
      </c>
      <c r="U25">
        <f t="shared" si="60"/>
        <v>0</v>
      </c>
      <c r="V25">
        <f t="shared" si="44"/>
        <v>0</v>
      </c>
      <c r="W25">
        <v>0</v>
      </c>
      <c r="X25">
        <f t="shared" si="45"/>
        <v>0</v>
      </c>
      <c r="Y25">
        <v>0</v>
      </c>
      <c r="Z25">
        <f>Z24</f>
        <v>0</v>
      </c>
      <c r="AA25">
        <f t="shared" si="46"/>
        <v>0</v>
      </c>
      <c r="AD25">
        <f t="shared" si="47"/>
        <v>0</v>
      </c>
      <c r="AE25">
        <f t="shared" si="61"/>
        <v>0</v>
      </c>
      <c r="AF25">
        <f t="shared" si="62"/>
        <v>0</v>
      </c>
      <c r="AG25">
        <f t="shared" si="48"/>
        <v>0</v>
      </c>
      <c r="AH25">
        <v>0</v>
      </c>
      <c r="AI25">
        <f t="shared" si="49"/>
        <v>0</v>
      </c>
      <c r="AJ25">
        <v>0</v>
      </c>
      <c r="AK25">
        <f>AK24</f>
        <v>0</v>
      </c>
      <c r="AL25">
        <f t="shared" si="50"/>
        <v>0</v>
      </c>
      <c r="AO25">
        <f t="shared" si="51"/>
        <v>0</v>
      </c>
      <c r="AP25">
        <f t="shared" si="63"/>
        <v>0</v>
      </c>
      <c r="AQ25">
        <f t="shared" si="64"/>
        <v>0</v>
      </c>
      <c r="AR25">
        <f t="shared" si="52"/>
        <v>0</v>
      </c>
      <c r="AS25">
        <v>0</v>
      </c>
      <c r="AT25">
        <f t="shared" si="53"/>
        <v>0</v>
      </c>
      <c r="AU25">
        <v>0</v>
      </c>
      <c r="AV25">
        <f>AV24</f>
        <v>0</v>
      </c>
      <c r="AW25">
        <f t="shared" si="54"/>
        <v>0</v>
      </c>
      <c r="AZ25">
        <f t="shared" si="55"/>
        <v>0</v>
      </c>
      <c r="BA25">
        <f t="shared" si="65"/>
        <v>0</v>
      </c>
      <c r="BB25">
        <f t="shared" si="66"/>
        <v>0</v>
      </c>
      <c r="BC25">
        <f t="shared" si="56"/>
        <v>0</v>
      </c>
    </row>
    <row r="26" spans="1:55" ht="12.75">
      <c r="A26" t="s">
        <v>23</v>
      </c>
      <c r="B26">
        <f>E5</f>
        <v>0</v>
      </c>
      <c r="C26">
        <f>MIN(B26,D25)</f>
        <v>0</v>
      </c>
      <c r="D26">
        <f>D25-C26</f>
        <v>0</v>
      </c>
      <c r="E26">
        <f t="shared" si="38"/>
        <v>0</v>
      </c>
      <c r="H26">
        <f t="shared" si="39"/>
        <v>0</v>
      </c>
      <c r="I26">
        <f t="shared" si="57"/>
        <v>0</v>
      </c>
      <c r="J26">
        <f t="shared" si="58"/>
        <v>0</v>
      </c>
      <c r="K26">
        <f t="shared" si="40"/>
        <v>0</v>
      </c>
      <c r="L26">
        <v>0</v>
      </c>
      <c r="M26">
        <f t="shared" si="41"/>
        <v>0</v>
      </c>
      <c r="N26">
        <f>MIN(M26,O25)</f>
        <v>0</v>
      </c>
      <c r="O26">
        <f>O25-N26</f>
        <v>0</v>
      </c>
      <c r="P26">
        <f t="shared" si="42"/>
        <v>0</v>
      </c>
      <c r="S26">
        <f t="shared" si="43"/>
        <v>0</v>
      </c>
      <c r="T26">
        <f t="shared" si="59"/>
        <v>0</v>
      </c>
      <c r="U26">
        <f t="shared" si="60"/>
        <v>0</v>
      </c>
      <c r="V26">
        <f t="shared" si="44"/>
        <v>0</v>
      </c>
      <c r="W26">
        <v>0</v>
      </c>
      <c r="X26">
        <f t="shared" si="45"/>
        <v>0</v>
      </c>
      <c r="Y26">
        <f>MIN(X26,Z25)</f>
        <v>0</v>
      </c>
      <c r="Z26">
        <f>Z25-Y26</f>
        <v>0</v>
      </c>
      <c r="AA26">
        <f t="shared" si="46"/>
        <v>0</v>
      </c>
      <c r="AD26">
        <f t="shared" si="47"/>
        <v>0</v>
      </c>
      <c r="AE26">
        <f t="shared" si="61"/>
        <v>0</v>
      </c>
      <c r="AF26">
        <f t="shared" si="62"/>
        <v>0</v>
      </c>
      <c r="AG26">
        <f t="shared" si="48"/>
        <v>0</v>
      </c>
      <c r="AH26">
        <v>0</v>
      </c>
      <c r="AI26">
        <f t="shared" si="49"/>
        <v>0</v>
      </c>
      <c r="AJ26">
        <f>MIN(AI26,AK25)</f>
        <v>0</v>
      </c>
      <c r="AK26">
        <f>AK25-AJ26</f>
        <v>0</v>
      </c>
      <c r="AL26">
        <f t="shared" si="50"/>
        <v>0</v>
      </c>
      <c r="AO26">
        <f t="shared" si="51"/>
        <v>0</v>
      </c>
      <c r="AP26">
        <f t="shared" si="63"/>
        <v>0</v>
      </c>
      <c r="AQ26">
        <f t="shared" si="64"/>
        <v>0</v>
      </c>
      <c r="AR26">
        <f t="shared" si="52"/>
        <v>0</v>
      </c>
      <c r="AS26">
        <v>0</v>
      </c>
      <c r="AT26">
        <f t="shared" si="53"/>
        <v>0</v>
      </c>
      <c r="AU26">
        <f>MIN(AT26,AV25)</f>
        <v>0</v>
      </c>
      <c r="AV26">
        <f>AV25-AU26</f>
        <v>0</v>
      </c>
      <c r="AW26">
        <f t="shared" si="54"/>
        <v>0</v>
      </c>
      <c r="AZ26">
        <f t="shared" si="55"/>
        <v>0</v>
      </c>
      <c r="BA26">
        <f t="shared" si="65"/>
        <v>0</v>
      </c>
      <c r="BB26">
        <f t="shared" si="66"/>
        <v>0</v>
      </c>
      <c r="BC26">
        <f t="shared" si="56"/>
        <v>0</v>
      </c>
    </row>
    <row r="27" spans="1:55" ht="12.75">
      <c r="A27" t="s">
        <v>14</v>
      </c>
      <c r="B27">
        <f>E4</f>
        <v>0</v>
      </c>
      <c r="C27">
        <f>MIN(B27,D26)</f>
        <v>0</v>
      </c>
      <c r="D27">
        <f>D26-C27</f>
        <v>0</v>
      </c>
      <c r="E27">
        <f t="shared" si="38"/>
        <v>0</v>
      </c>
      <c r="H27">
        <f t="shared" si="39"/>
        <v>0</v>
      </c>
      <c r="I27">
        <f t="shared" si="57"/>
        <v>0</v>
      </c>
      <c r="J27">
        <f t="shared" si="58"/>
        <v>0</v>
      </c>
      <c r="K27">
        <f t="shared" si="40"/>
        <v>0</v>
      </c>
      <c r="L27">
        <v>0</v>
      </c>
      <c r="M27">
        <f t="shared" si="41"/>
        <v>0</v>
      </c>
      <c r="N27">
        <f>MIN(M27,O26)</f>
        <v>0</v>
      </c>
      <c r="O27">
        <f>O26-N27</f>
        <v>0</v>
      </c>
      <c r="P27">
        <f t="shared" si="42"/>
        <v>0</v>
      </c>
      <c r="S27">
        <f t="shared" si="43"/>
        <v>0</v>
      </c>
      <c r="T27">
        <f t="shared" si="59"/>
        <v>0</v>
      </c>
      <c r="U27">
        <f t="shared" si="60"/>
        <v>0</v>
      </c>
      <c r="V27">
        <f t="shared" si="44"/>
        <v>0</v>
      </c>
      <c r="W27">
        <v>0</v>
      </c>
      <c r="X27">
        <f t="shared" si="45"/>
        <v>0</v>
      </c>
      <c r="Y27">
        <f>MIN(X27,Z26)</f>
        <v>0</v>
      </c>
      <c r="Z27">
        <f>Z26-Y27</f>
        <v>0</v>
      </c>
      <c r="AA27">
        <f t="shared" si="46"/>
        <v>0</v>
      </c>
      <c r="AD27">
        <f t="shared" si="47"/>
        <v>0</v>
      </c>
      <c r="AE27">
        <f t="shared" si="61"/>
        <v>0</v>
      </c>
      <c r="AF27">
        <f t="shared" si="62"/>
        <v>0</v>
      </c>
      <c r="AG27">
        <f t="shared" si="48"/>
        <v>0</v>
      </c>
      <c r="AH27">
        <v>0</v>
      </c>
      <c r="AI27">
        <f t="shared" si="49"/>
        <v>0</v>
      </c>
      <c r="AJ27">
        <f>MIN(AI27,AK26)</f>
        <v>0</v>
      </c>
      <c r="AK27">
        <f>AK26-AJ27</f>
        <v>0</v>
      </c>
      <c r="AL27">
        <f t="shared" si="50"/>
        <v>0</v>
      </c>
      <c r="AO27">
        <f t="shared" si="51"/>
        <v>0</v>
      </c>
      <c r="AP27">
        <f t="shared" si="63"/>
        <v>0</v>
      </c>
      <c r="AQ27">
        <f t="shared" si="64"/>
        <v>0</v>
      </c>
      <c r="AR27">
        <f t="shared" si="52"/>
        <v>0</v>
      </c>
      <c r="AS27">
        <v>0</v>
      </c>
      <c r="AT27">
        <f t="shared" si="53"/>
        <v>0</v>
      </c>
      <c r="AU27">
        <f>MIN(AT27,AV26)</f>
        <v>0</v>
      </c>
      <c r="AV27">
        <f>AV26-AU27</f>
        <v>0</v>
      </c>
      <c r="AW27">
        <f t="shared" si="54"/>
        <v>0</v>
      </c>
      <c r="AZ27">
        <f t="shared" si="55"/>
        <v>0</v>
      </c>
      <c r="BA27">
        <f t="shared" si="65"/>
        <v>0</v>
      </c>
      <c r="BB27">
        <f t="shared" si="66"/>
        <v>0</v>
      </c>
      <c r="BC27">
        <f t="shared" si="56"/>
        <v>0</v>
      </c>
    </row>
    <row r="28" spans="1:54" ht="12.75">
      <c r="A28" t="s">
        <v>7</v>
      </c>
      <c r="B28">
        <f>B15*2/6</f>
        <v>0</v>
      </c>
      <c r="E28">
        <v>0</v>
      </c>
      <c r="H28">
        <f>(E17*3+E18*4+E19+E20*4)/6</f>
        <v>0</v>
      </c>
      <c r="I28">
        <f t="shared" si="57"/>
        <v>0</v>
      </c>
      <c r="J28">
        <f t="shared" si="58"/>
        <v>0</v>
      </c>
      <c r="M28">
        <f>M15*2/6</f>
        <v>0</v>
      </c>
      <c r="P28">
        <v>0</v>
      </c>
      <c r="S28">
        <f>(P17*3+P18*4+P19+P20*4)/6</f>
        <v>0</v>
      </c>
      <c r="T28">
        <f t="shared" si="59"/>
        <v>0</v>
      </c>
      <c r="U28">
        <f t="shared" si="60"/>
        <v>0</v>
      </c>
      <c r="X28">
        <f>X15*2/6</f>
        <v>0</v>
      </c>
      <c r="AA28">
        <v>0</v>
      </c>
      <c r="AD28">
        <f>(AA17*3+AA18*4+AA19+AA20*4)/6</f>
        <v>0</v>
      </c>
      <c r="AE28">
        <f t="shared" si="61"/>
        <v>0</v>
      </c>
      <c r="AF28">
        <f t="shared" si="62"/>
        <v>0</v>
      </c>
      <c r="AI28">
        <f>AI15*2/6</f>
        <v>0</v>
      </c>
      <c r="AL28">
        <v>0</v>
      </c>
      <c r="AO28">
        <f>(AL17*3+AL18*4+AL19+AL20*4)/6</f>
        <v>0</v>
      </c>
      <c r="AP28">
        <f t="shared" si="63"/>
        <v>0</v>
      </c>
      <c r="AQ28">
        <f t="shared" si="64"/>
        <v>0</v>
      </c>
      <c r="AT28">
        <f>AT15*2/6</f>
        <v>0</v>
      </c>
      <c r="AW28">
        <v>0</v>
      </c>
      <c r="AZ28">
        <f>(AW17*3+AW18*4+AW19+AW20*4)/6</f>
        <v>0</v>
      </c>
      <c r="BA28">
        <f t="shared" si="65"/>
        <v>0</v>
      </c>
      <c r="BB28">
        <f t="shared" si="66"/>
        <v>0</v>
      </c>
    </row>
    <row r="29" spans="1:54" ht="12.75">
      <c r="A29" t="s">
        <v>8</v>
      </c>
      <c r="B29">
        <v>0</v>
      </c>
      <c r="E29">
        <f>B23*2/6</f>
        <v>0</v>
      </c>
      <c r="H29">
        <f>(E22+E24+E25*4+E26*3+E27*4)/6</f>
        <v>0</v>
      </c>
      <c r="I29">
        <f t="shared" si="57"/>
        <v>0</v>
      </c>
      <c r="J29">
        <f t="shared" si="58"/>
        <v>0</v>
      </c>
      <c r="M29">
        <v>0</v>
      </c>
      <c r="P29">
        <f>M23*2/6</f>
        <v>0</v>
      </c>
      <c r="S29">
        <f>(P22+P24+P25*4+P26*3+P27*4)/6</f>
        <v>0</v>
      </c>
      <c r="T29">
        <f t="shared" si="59"/>
        <v>0</v>
      </c>
      <c r="U29">
        <f t="shared" si="60"/>
        <v>0</v>
      </c>
      <c r="X29">
        <v>0</v>
      </c>
      <c r="AA29">
        <f>X23*2/6</f>
        <v>0</v>
      </c>
      <c r="AD29">
        <f>(AA22+AA24+AA25*4+AA26*3+AA27*4)/6</f>
        <v>0</v>
      </c>
      <c r="AE29">
        <f t="shared" si="61"/>
        <v>0</v>
      </c>
      <c r="AF29">
        <f t="shared" si="62"/>
        <v>0</v>
      </c>
      <c r="AI29">
        <v>0</v>
      </c>
      <c r="AL29">
        <f>AI23*2/6</f>
        <v>0</v>
      </c>
      <c r="AO29">
        <f>(AL22+AL24+AL25*4+AL26*3+AL27*4)/6</f>
        <v>0</v>
      </c>
      <c r="AP29">
        <f t="shared" si="63"/>
        <v>0</v>
      </c>
      <c r="AQ29">
        <f t="shared" si="64"/>
        <v>0</v>
      </c>
      <c r="AT29">
        <v>0</v>
      </c>
      <c r="AW29">
        <f>AT23*2/6</f>
        <v>0</v>
      </c>
      <c r="AZ29">
        <f>(AW22+AW24+AW25*4+AW26*3+AW27*4)/6</f>
        <v>0</v>
      </c>
      <c r="BA29">
        <f t="shared" si="65"/>
        <v>0</v>
      </c>
      <c r="BB29">
        <f t="shared" si="66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3" sqref="B3"/>
    </sheetView>
  </sheetViews>
  <sheetFormatPr defaultColWidth="9.140625" defaultRowHeight="12.75"/>
  <sheetData>
    <row r="1" spans="2:7" ht="12.75">
      <c r="B1" t="s">
        <v>0</v>
      </c>
      <c r="C1" t="s">
        <v>5</v>
      </c>
      <c r="D1" t="s">
        <v>6</v>
      </c>
      <c r="E1" t="s">
        <v>3</v>
      </c>
      <c r="F1" t="s">
        <v>6</v>
      </c>
      <c r="G1" t="s">
        <v>48</v>
      </c>
    </row>
    <row r="2" spans="1:7" ht="12.75">
      <c r="A2" t="s">
        <v>13</v>
      </c>
      <c r="B2" s="4">
        <v>0</v>
      </c>
      <c r="C2">
        <f>IF(E3&gt;=1,B2/6,0)</f>
        <v>0</v>
      </c>
      <c r="D2" s="1">
        <f>B2-C2</f>
        <v>0</v>
      </c>
      <c r="E2" s="4">
        <v>0</v>
      </c>
      <c r="G2" s="3">
        <f>D2-ROUND(D2,0)</f>
        <v>0</v>
      </c>
    </row>
    <row r="3" spans="1:5" ht="12.75">
      <c r="A3" t="s">
        <v>15</v>
      </c>
      <c r="B3" s="4">
        <v>0</v>
      </c>
      <c r="E3" s="4">
        <v>0</v>
      </c>
    </row>
    <row r="4" spans="1:5" ht="12.75">
      <c r="A4" t="s">
        <v>16</v>
      </c>
      <c r="B4" s="4">
        <v>0</v>
      </c>
      <c r="E4" s="4">
        <v>1</v>
      </c>
    </row>
    <row r="5" spans="1:6" ht="12.75">
      <c r="A5" t="s">
        <v>21</v>
      </c>
      <c r="D5" s="1">
        <f>G2*15</f>
        <v>0</v>
      </c>
      <c r="F5" s="1">
        <f>D2*-3.5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Cooper</dc:creator>
  <cp:keywords/>
  <dc:description/>
  <cp:lastModifiedBy>Roger Cooper</cp:lastModifiedBy>
  <dcterms:created xsi:type="dcterms:W3CDTF">2001-06-12T09:32:40Z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